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192.168.11.230\share\連合会共有\勧誘パンフ類\新潟市佐渡市共通商品券\"/>
    </mc:Choice>
  </mc:AlternateContent>
  <xr:revisionPtr revIDLastSave="0" documentId="13_ncr:1_{D87A638F-20BD-40C1-9A33-7277DC7F13B5}" xr6:coauthVersionLast="47" xr6:coauthVersionMax="47" xr10:uidLastSave="{00000000-0000-0000-0000-000000000000}"/>
  <bookViews>
    <workbookView xWindow="-120" yWindow="-120" windowWidth="29040" windowHeight="15840" tabRatio="923" xr2:uid="{00000000-000D-0000-FFFF-FFFF00000000}"/>
  </bookViews>
  <sheets>
    <sheet name="加入申込書（1）" sheetId="171" r:id="rId1"/>
    <sheet name="取扱店登録複数店舗用 (2)" sheetId="189" r:id="rId2"/>
    <sheet name="取扱店登録複数店舗用 (3)" sheetId="190" r:id="rId3"/>
    <sheet name="販売店登録書（4）" sheetId="186" r:id="rId4"/>
    <sheet name="換手口座振替一覧（2013年度）" sheetId="98" state="hidden" r:id="rId5"/>
  </sheets>
  <definedNames>
    <definedName name="_xlnm.Print_Area" localSheetId="0">'加入申込書（1）'!$A$1:$J$41</definedName>
    <definedName name="_xlnm.Print_Area" localSheetId="4">'換手口座振替一覧（2013年度）'!$A$6:$N$695</definedName>
    <definedName name="_xlnm.Print_Area" localSheetId="1">'取扱店登録複数店舗用 (2)'!$A$1:$U$82</definedName>
    <definedName name="_xlnm.Print_Area" localSheetId="2">'取扱店登録複数店舗用 (3)'!$A$1:$U$82</definedName>
    <definedName name="_xlnm.Print_Area" localSheetId="3">'販売店登録書（4）'!$A$1:$J$27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695" i="98" l="1"/>
  <c r="AC695" i="98"/>
  <c r="V695" i="98"/>
  <c r="O695" i="98"/>
  <c r="AJ694" i="98"/>
  <c r="AC694" i="98"/>
  <c r="V694" i="98"/>
  <c r="O694" i="98"/>
  <c r="T693" i="98"/>
  <c r="M693" i="98"/>
  <c r="AJ692" i="98"/>
  <c r="AC692" i="98"/>
  <c r="V692" i="98"/>
  <c r="T692" i="98"/>
  <c r="O692" i="98"/>
  <c r="AJ691" i="98"/>
  <c r="AC691" i="98"/>
  <c r="V691" i="98"/>
  <c r="O691" i="98"/>
  <c r="AJ690" i="98"/>
  <c r="AC690" i="98"/>
  <c r="V690" i="98"/>
  <c r="O690" i="98"/>
  <c r="AJ689" i="98"/>
  <c r="AC689" i="98"/>
  <c r="V689" i="98"/>
  <c r="O689" i="98"/>
  <c r="AJ688" i="98"/>
  <c r="AI688" i="98"/>
  <c r="AG688" i="98"/>
  <c r="AF688" i="98"/>
  <c r="AE688" i="98"/>
  <c r="AC688" i="98"/>
  <c r="AB688" i="98"/>
  <c r="Z688" i="98"/>
  <c r="Y688" i="98"/>
  <c r="X688" i="98"/>
  <c r="V688" i="98"/>
  <c r="U688" i="98"/>
  <c r="S688" i="98"/>
  <c r="R688" i="98"/>
  <c r="Q688" i="98"/>
  <c r="O688" i="98"/>
  <c r="N688" i="98"/>
  <c r="L688" i="98"/>
  <c r="K688" i="98"/>
  <c r="J688" i="98"/>
  <c r="I688" i="98"/>
  <c r="B688" i="98"/>
  <c r="AM687" i="98"/>
  <c r="AK687" i="98"/>
  <c r="W687" i="98"/>
  <c r="C687" i="98"/>
  <c r="AM686" i="98"/>
  <c r="AH686" i="98"/>
  <c r="AA686" i="98"/>
  <c r="T686" i="98"/>
  <c r="P686" i="98"/>
  <c r="AM685" i="98"/>
  <c r="AH685" i="98"/>
  <c r="AA685" i="98"/>
  <c r="T685" i="98"/>
  <c r="M685" i="98"/>
  <c r="P685" i="98" s="1"/>
  <c r="AM684" i="98"/>
  <c r="AH684" i="98"/>
  <c r="AA684" i="98"/>
  <c r="T684" i="98"/>
  <c r="M684" i="98"/>
  <c r="AM683" i="98"/>
  <c r="AH683" i="98"/>
  <c r="AA683" i="98"/>
  <c r="T683" i="98"/>
  <c r="M683" i="98"/>
  <c r="AM682" i="98"/>
  <c r="AH682" i="98"/>
  <c r="AA682" i="98"/>
  <c r="T682" i="98"/>
  <c r="M682" i="98"/>
  <c r="P682" i="98" s="1"/>
  <c r="AM681" i="98"/>
  <c r="AH681" i="98"/>
  <c r="AA681" i="98"/>
  <c r="T681" i="98"/>
  <c r="M681" i="98"/>
  <c r="C681" i="98" s="1"/>
  <c r="AM680" i="98"/>
  <c r="AH680" i="98"/>
  <c r="AA680" i="98"/>
  <c r="T680" i="98"/>
  <c r="M680" i="98"/>
  <c r="P680" i="98" s="1"/>
  <c r="AM679" i="98"/>
  <c r="AH679" i="98"/>
  <c r="AA679" i="98"/>
  <c r="T679" i="98"/>
  <c r="M679" i="98"/>
  <c r="P679" i="98" s="1"/>
  <c r="AM678" i="98"/>
  <c r="AH678" i="98"/>
  <c r="AA678" i="98"/>
  <c r="T678" i="98"/>
  <c r="M678" i="98"/>
  <c r="AM677" i="98"/>
  <c r="AH677" i="98"/>
  <c r="AA677" i="98"/>
  <c r="T677" i="98"/>
  <c r="M677" i="98"/>
  <c r="P677" i="98" s="1"/>
  <c r="AM676" i="98"/>
  <c r="AH676" i="98"/>
  <c r="AA676" i="98"/>
  <c r="T676" i="98"/>
  <c r="M676" i="98"/>
  <c r="P676" i="98" s="1"/>
  <c r="AM675" i="98"/>
  <c r="AH675" i="98"/>
  <c r="AA675" i="98"/>
  <c r="T675" i="98"/>
  <c r="M675" i="98"/>
  <c r="P675" i="98" s="1"/>
  <c r="AM674" i="98"/>
  <c r="AH674" i="98"/>
  <c r="AA674" i="98"/>
  <c r="T674" i="98"/>
  <c r="M674" i="98"/>
  <c r="AM673" i="98"/>
  <c r="AH673" i="98"/>
  <c r="AA673" i="98"/>
  <c r="T673" i="98"/>
  <c r="M673" i="98"/>
  <c r="P673" i="98" s="1"/>
  <c r="AM672" i="98"/>
  <c r="AH672" i="98"/>
  <c r="AA672" i="98"/>
  <c r="T672" i="98"/>
  <c r="M672" i="98"/>
  <c r="P672" i="98" s="1"/>
  <c r="AM671" i="98"/>
  <c r="AH671" i="98"/>
  <c r="AA671" i="98"/>
  <c r="T671" i="98"/>
  <c r="M671" i="98"/>
  <c r="P671" i="98" s="1"/>
  <c r="AM670" i="98"/>
  <c r="AH670" i="98"/>
  <c r="AA670" i="98"/>
  <c r="T670" i="98"/>
  <c r="M670" i="98"/>
  <c r="AM669" i="98"/>
  <c r="AH669" i="98"/>
  <c r="AA669" i="98"/>
  <c r="T669" i="98"/>
  <c r="M669" i="98"/>
  <c r="P669" i="98" s="1"/>
  <c r="AM668" i="98"/>
  <c r="AH668" i="98"/>
  <c r="AA668" i="98"/>
  <c r="T668" i="98"/>
  <c r="M668" i="98"/>
  <c r="P668" i="98" s="1"/>
  <c r="AM667" i="98"/>
  <c r="AH667" i="98"/>
  <c r="AA667" i="98"/>
  <c r="T667" i="98"/>
  <c r="M667" i="98"/>
  <c r="AM666" i="98"/>
  <c r="AH666" i="98"/>
  <c r="AA666" i="98"/>
  <c r="T666" i="98"/>
  <c r="M666" i="98"/>
  <c r="AM665" i="98"/>
  <c r="AH665" i="98"/>
  <c r="AA665" i="98"/>
  <c r="T665" i="98"/>
  <c r="M665" i="98"/>
  <c r="P665" i="98" s="1"/>
  <c r="AM664" i="98"/>
  <c r="AH664" i="98"/>
  <c r="AA664" i="98"/>
  <c r="T664" i="98"/>
  <c r="M664" i="98"/>
  <c r="P664" i="98" s="1"/>
  <c r="AM663" i="98"/>
  <c r="AH663" i="98"/>
  <c r="AA663" i="98"/>
  <c r="T663" i="98"/>
  <c r="M663" i="98"/>
  <c r="AM662" i="98"/>
  <c r="AH662" i="98"/>
  <c r="AA662" i="98"/>
  <c r="T662" i="98"/>
  <c r="M662" i="98"/>
  <c r="P662" i="98" s="1"/>
  <c r="AM661" i="98"/>
  <c r="AH661" i="98"/>
  <c r="AA661" i="98"/>
  <c r="T661" i="98"/>
  <c r="M661" i="98"/>
  <c r="AM660" i="98"/>
  <c r="AH660" i="98"/>
  <c r="AA660" i="98"/>
  <c r="T660" i="98"/>
  <c r="M660" i="98"/>
  <c r="P660" i="98" s="1"/>
  <c r="AM659" i="98"/>
  <c r="AH659" i="98"/>
  <c r="AA659" i="98"/>
  <c r="T659" i="98"/>
  <c r="M659" i="98"/>
  <c r="AM658" i="98"/>
  <c r="AH658" i="98"/>
  <c r="AA658" i="98"/>
  <c r="T658" i="98"/>
  <c r="M658" i="98"/>
  <c r="P658" i="98" s="1"/>
  <c r="AM657" i="98"/>
  <c r="AH657" i="98"/>
  <c r="AA657" i="98"/>
  <c r="T657" i="98"/>
  <c r="M657" i="98"/>
  <c r="P657" i="98" s="1"/>
  <c r="AM656" i="98"/>
  <c r="AH656" i="98"/>
  <c r="AA656" i="98"/>
  <c r="T656" i="98"/>
  <c r="M656" i="98"/>
  <c r="AM655" i="98"/>
  <c r="AH655" i="98"/>
  <c r="AA655" i="98"/>
  <c r="T655" i="98"/>
  <c r="M655" i="98"/>
  <c r="AM654" i="98"/>
  <c r="AH654" i="98"/>
  <c r="AA654" i="98"/>
  <c r="T654" i="98"/>
  <c r="M654" i="98"/>
  <c r="P654" i="98" s="1"/>
  <c r="AM653" i="98"/>
  <c r="AH653" i="98"/>
  <c r="AA653" i="98"/>
  <c r="T653" i="98"/>
  <c r="M653" i="98"/>
  <c r="P653" i="98" s="1"/>
  <c r="AM652" i="98"/>
  <c r="AH652" i="98"/>
  <c r="AA652" i="98"/>
  <c r="T652" i="98"/>
  <c r="M652" i="98"/>
  <c r="AM651" i="98"/>
  <c r="AH651" i="98"/>
  <c r="AA651" i="98"/>
  <c r="T651" i="98"/>
  <c r="M651" i="98"/>
  <c r="AM650" i="98"/>
  <c r="AH650" i="98"/>
  <c r="AA650" i="98"/>
  <c r="T650" i="98"/>
  <c r="M650" i="98"/>
  <c r="P650" i="98" s="1"/>
  <c r="AM649" i="98"/>
  <c r="AH649" i="98"/>
  <c r="AA649" i="98"/>
  <c r="T649" i="98"/>
  <c r="M649" i="98"/>
  <c r="P649" i="98" s="1"/>
  <c r="AM648" i="98"/>
  <c r="AH648" i="98"/>
  <c r="AA648" i="98"/>
  <c r="T648" i="98"/>
  <c r="M648" i="98"/>
  <c r="AM647" i="98"/>
  <c r="AH647" i="98"/>
  <c r="AA647" i="98"/>
  <c r="T647" i="98"/>
  <c r="M647" i="98"/>
  <c r="AM646" i="98"/>
  <c r="AH646" i="98"/>
  <c r="AA646" i="98"/>
  <c r="T646" i="98"/>
  <c r="M646" i="98"/>
  <c r="P646" i="98" s="1"/>
  <c r="AM645" i="98"/>
  <c r="AH645" i="98"/>
  <c r="AA645" i="98"/>
  <c r="T645" i="98"/>
  <c r="M645" i="98"/>
  <c r="AM644" i="98"/>
  <c r="AH644" i="98"/>
  <c r="AA644" i="98"/>
  <c r="T644" i="98"/>
  <c r="M644" i="98"/>
  <c r="P644" i="98" s="1"/>
  <c r="AM643" i="98"/>
  <c r="AH643" i="98"/>
  <c r="AA643" i="98"/>
  <c r="T643" i="98"/>
  <c r="M643" i="98"/>
  <c r="P643" i="98" s="1"/>
  <c r="AM642" i="98"/>
  <c r="AH642" i="98"/>
  <c r="AA642" i="98"/>
  <c r="T642" i="98"/>
  <c r="M642" i="98"/>
  <c r="AM641" i="98"/>
  <c r="AH641" i="98"/>
  <c r="AA641" i="98"/>
  <c r="T641" i="98"/>
  <c r="M641" i="98"/>
  <c r="AM640" i="98"/>
  <c r="AH640" i="98"/>
  <c r="AA640" i="98"/>
  <c r="T640" i="98"/>
  <c r="M640" i="98"/>
  <c r="P640" i="98" s="1"/>
  <c r="AM639" i="98"/>
  <c r="AH639" i="98"/>
  <c r="AA639" i="98"/>
  <c r="T639" i="98"/>
  <c r="M639" i="98"/>
  <c r="P639" i="98" s="1"/>
  <c r="AM638" i="98"/>
  <c r="AH638" i="98"/>
  <c r="AA638" i="98"/>
  <c r="T638" i="98"/>
  <c r="M638" i="98"/>
  <c r="AM637" i="98"/>
  <c r="AH637" i="98"/>
  <c r="AA637" i="98"/>
  <c r="T637" i="98"/>
  <c r="M637" i="98"/>
  <c r="AM636" i="98"/>
  <c r="AH636" i="98"/>
  <c r="AA636" i="98"/>
  <c r="T636" i="98"/>
  <c r="M636" i="98"/>
  <c r="P636" i="98" s="1"/>
  <c r="AM635" i="98"/>
  <c r="AH635" i="98"/>
  <c r="AA635" i="98"/>
  <c r="T635" i="98"/>
  <c r="M635" i="98"/>
  <c r="P635" i="98" s="1"/>
  <c r="AM634" i="98"/>
  <c r="AH634" i="98"/>
  <c r="AA634" i="98"/>
  <c r="T634" i="98"/>
  <c r="M634" i="98"/>
  <c r="AM633" i="98"/>
  <c r="AH633" i="98"/>
  <c r="AA633" i="98"/>
  <c r="T633" i="98"/>
  <c r="M633" i="98"/>
  <c r="AM632" i="98"/>
  <c r="AH632" i="98"/>
  <c r="AA632" i="98"/>
  <c r="T632" i="98"/>
  <c r="M632" i="98"/>
  <c r="AM631" i="98"/>
  <c r="AH631" i="98"/>
  <c r="AA631" i="98"/>
  <c r="T631" i="98"/>
  <c r="M631" i="98"/>
  <c r="AM630" i="98"/>
  <c r="AH630" i="98"/>
  <c r="AA630" i="98"/>
  <c r="T630" i="98"/>
  <c r="M630" i="98"/>
  <c r="P630" i="98" s="1"/>
  <c r="AM629" i="98"/>
  <c r="AH629" i="98"/>
  <c r="AA629" i="98"/>
  <c r="T629" i="98"/>
  <c r="M629" i="98"/>
  <c r="P629" i="98" s="1"/>
  <c r="AM628" i="98"/>
  <c r="AH628" i="98"/>
  <c r="AA628" i="98"/>
  <c r="T628" i="98"/>
  <c r="M628" i="98"/>
  <c r="AM627" i="98"/>
  <c r="AH627" i="98"/>
  <c r="AA627" i="98"/>
  <c r="T627" i="98"/>
  <c r="M627" i="98"/>
  <c r="AM626" i="98"/>
  <c r="AH626" i="98"/>
  <c r="AA626" i="98"/>
  <c r="T626" i="98"/>
  <c r="M626" i="98"/>
  <c r="P626" i="98" s="1"/>
  <c r="AM625" i="98"/>
  <c r="AH625" i="98"/>
  <c r="AA625" i="98"/>
  <c r="T625" i="98"/>
  <c r="M625" i="98"/>
  <c r="P625" i="98" s="1"/>
  <c r="AM624" i="98"/>
  <c r="AH624" i="98"/>
  <c r="AA624" i="98"/>
  <c r="T624" i="98"/>
  <c r="M624" i="98"/>
  <c r="AM623" i="98"/>
  <c r="AH623" i="98"/>
  <c r="AA623" i="98"/>
  <c r="T623" i="98"/>
  <c r="M623" i="98"/>
  <c r="AM622" i="98"/>
  <c r="AH622" i="98"/>
  <c r="AA622" i="98"/>
  <c r="T622" i="98"/>
  <c r="M622" i="98"/>
  <c r="P622" i="98" s="1"/>
  <c r="AM621" i="98"/>
  <c r="AH621" i="98"/>
  <c r="AA621" i="98"/>
  <c r="T621" i="98"/>
  <c r="M621" i="98"/>
  <c r="P621" i="98" s="1"/>
  <c r="AM620" i="98"/>
  <c r="AH620" i="98"/>
  <c r="AA620" i="98"/>
  <c r="T620" i="98"/>
  <c r="M620" i="98"/>
  <c r="AM619" i="98"/>
  <c r="AH619" i="98"/>
  <c r="AA619" i="98"/>
  <c r="T619" i="98"/>
  <c r="M619" i="98"/>
  <c r="AM618" i="98"/>
  <c r="AH618" i="98"/>
  <c r="AA618" i="98"/>
  <c r="T618" i="98"/>
  <c r="M618" i="98"/>
  <c r="P618" i="98" s="1"/>
  <c r="AM617" i="98"/>
  <c r="AH617" i="98"/>
  <c r="AA617" i="98"/>
  <c r="T617" i="98"/>
  <c r="M617" i="98"/>
  <c r="P617" i="98" s="1"/>
  <c r="AM616" i="98"/>
  <c r="AH616" i="98"/>
  <c r="AA616" i="98"/>
  <c r="T616" i="98"/>
  <c r="M616" i="98"/>
  <c r="AM615" i="98"/>
  <c r="AH615" i="98"/>
  <c r="AA615" i="98"/>
  <c r="T615" i="98"/>
  <c r="M615" i="98"/>
  <c r="AM614" i="98"/>
  <c r="AH614" i="98"/>
  <c r="AA614" i="98"/>
  <c r="T614" i="98"/>
  <c r="M614" i="98"/>
  <c r="P614" i="98" s="1"/>
  <c r="AM613" i="98"/>
  <c r="AH613" i="98"/>
  <c r="AA613" i="98"/>
  <c r="T613" i="98"/>
  <c r="M613" i="98"/>
  <c r="P613" i="98" s="1"/>
  <c r="AM612" i="98"/>
  <c r="AH612" i="98"/>
  <c r="AA612" i="98"/>
  <c r="T612" i="98"/>
  <c r="M612" i="98"/>
  <c r="AM611" i="98"/>
  <c r="AH611" i="98"/>
  <c r="AA611" i="98"/>
  <c r="T611" i="98"/>
  <c r="M611" i="98"/>
  <c r="AM610" i="98"/>
  <c r="AH610" i="98"/>
  <c r="AA610" i="98"/>
  <c r="T610" i="98"/>
  <c r="M610" i="98"/>
  <c r="P610" i="98" s="1"/>
  <c r="AM609" i="98"/>
  <c r="AH609" i="98"/>
  <c r="AA609" i="98"/>
  <c r="T609" i="98"/>
  <c r="M609" i="98"/>
  <c r="P609" i="98" s="1"/>
  <c r="AM608" i="98"/>
  <c r="AH608" i="98"/>
  <c r="AA608" i="98"/>
  <c r="T608" i="98"/>
  <c r="M608" i="98"/>
  <c r="AM607" i="98"/>
  <c r="AH607" i="98"/>
  <c r="AA607" i="98"/>
  <c r="T607" i="98"/>
  <c r="M607" i="98"/>
  <c r="AM606" i="98"/>
  <c r="AH606" i="98"/>
  <c r="AA606" i="98"/>
  <c r="T606" i="98"/>
  <c r="M606" i="98"/>
  <c r="P606" i="98" s="1"/>
  <c r="AM605" i="98"/>
  <c r="AH605" i="98"/>
  <c r="AA605" i="98"/>
  <c r="T605" i="98"/>
  <c r="M605" i="98"/>
  <c r="P605" i="98" s="1"/>
  <c r="AM604" i="98"/>
  <c r="AH604" i="98"/>
  <c r="AA604" i="98"/>
  <c r="T604" i="98"/>
  <c r="M604" i="98"/>
  <c r="P604" i="98" s="1"/>
  <c r="AM603" i="98"/>
  <c r="AH603" i="98"/>
  <c r="AA603" i="98"/>
  <c r="T603" i="98"/>
  <c r="M603" i="98"/>
  <c r="P603" i="98" s="1"/>
  <c r="AM602" i="98"/>
  <c r="AH602" i="98"/>
  <c r="AA602" i="98"/>
  <c r="T602" i="98"/>
  <c r="M602" i="98"/>
  <c r="AM601" i="98"/>
  <c r="AH601" i="98"/>
  <c r="AA601" i="98"/>
  <c r="T601" i="98"/>
  <c r="M601" i="98"/>
  <c r="P601" i="98" s="1"/>
  <c r="AM600" i="98"/>
  <c r="AH600" i="98"/>
  <c r="AA600" i="98"/>
  <c r="T600" i="98"/>
  <c r="M600" i="98"/>
  <c r="AM599" i="98"/>
  <c r="AH599" i="98"/>
  <c r="AA599" i="98"/>
  <c r="T599" i="98"/>
  <c r="M599" i="98"/>
  <c r="P599" i="98" s="1"/>
  <c r="AM598" i="98"/>
  <c r="AH598" i="98"/>
  <c r="AA598" i="98"/>
  <c r="T598" i="98"/>
  <c r="M598" i="98"/>
  <c r="P598" i="98" s="1"/>
  <c r="AM597" i="98"/>
  <c r="AH597" i="98"/>
  <c r="AA597" i="98"/>
  <c r="T597" i="98"/>
  <c r="M597" i="98"/>
  <c r="C597" i="98" s="1"/>
  <c r="AM596" i="98"/>
  <c r="AH596" i="98"/>
  <c r="AA596" i="98"/>
  <c r="T596" i="98"/>
  <c r="M596" i="98"/>
  <c r="AM595" i="98"/>
  <c r="AH595" i="98"/>
  <c r="AA595" i="98"/>
  <c r="T595" i="98"/>
  <c r="M595" i="98"/>
  <c r="AM594" i="98"/>
  <c r="AH594" i="98"/>
  <c r="AA594" i="98"/>
  <c r="T594" i="98"/>
  <c r="M594" i="98"/>
  <c r="P594" i="98" s="1"/>
  <c r="AM593" i="98"/>
  <c r="AH593" i="98"/>
  <c r="AA593" i="98"/>
  <c r="T593" i="98"/>
  <c r="M593" i="98"/>
  <c r="P593" i="98" s="1"/>
  <c r="AM592" i="98"/>
  <c r="AH592" i="98"/>
  <c r="AA592" i="98"/>
  <c r="T592" i="98"/>
  <c r="M592" i="98"/>
  <c r="AM591" i="98"/>
  <c r="AH591" i="98"/>
  <c r="AA591" i="98"/>
  <c r="T591" i="98"/>
  <c r="M591" i="98"/>
  <c r="P591" i="98" s="1"/>
  <c r="AM590" i="98"/>
  <c r="AH590" i="98"/>
  <c r="AA590" i="98"/>
  <c r="T590" i="98"/>
  <c r="M590" i="98"/>
  <c r="P590" i="98" s="1"/>
  <c r="AM589" i="98"/>
  <c r="AH589" i="98"/>
  <c r="AA589" i="98"/>
  <c r="T589" i="98"/>
  <c r="M589" i="98"/>
  <c r="AM588" i="98"/>
  <c r="AH588" i="98"/>
  <c r="AA588" i="98"/>
  <c r="T588" i="98"/>
  <c r="M588" i="98"/>
  <c r="AM587" i="98"/>
  <c r="AH587" i="98"/>
  <c r="AA587" i="98"/>
  <c r="T587" i="98"/>
  <c r="M587" i="98"/>
  <c r="P587" i="98" s="1"/>
  <c r="AM586" i="98"/>
  <c r="AH586" i="98"/>
  <c r="AA586" i="98"/>
  <c r="T586" i="98"/>
  <c r="M586" i="98"/>
  <c r="P586" i="98" s="1"/>
  <c r="AM585" i="98"/>
  <c r="AH585" i="98"/>
  <c r="AA585" i="98"/>
  <c r="T585" i="98"/>
  <c r="M585" i="98"/>
  <c r="P585" i="98" s="1"/>
  <c r="AM584" i="98"/>
  <c r="AH584" i="98"/>
  <c r="AA584" i="98"/>
  <c r="T584" i="98"/>
  <c r="M584" i="98"/>
  <c r="AM583" i="98"/>
  <c r="AH583" i="98"/>
  <c r="AA583" i="98"/>
  <c r="T583" i="98"/>
  <c r="M583" i="98"/>
  <c r="P583" i="98" s="1"/>
  <c r="AM582" i="98"/>
  <c r="AH582" i="98"/>
  <c r="AA582" i="98"/>
  <c r="T582" i="98"/>
  <c r="M582" i="98"/>
  <c r="P582" i="98" s="1"/>
  <c r="AM581" i="98"/>
  <c r="AH581" i="98"/>
  <c r="AA581" i="98"/>
  <c r="T581" i="98"/>
  <c r="M581" i="98"/>
  <c r="AM580" i="98"/>
  <c r="AH580" i="98"/>
  <c r="AA580" i="98"/>
  <c r="T580" i="98"/>
  <c r="M580" i="98"/>
  <c r="AM579" i="98"/>
  <c r="AH579" i="98"/>
  <c r="AA579" i="98"/>
  <c r="T579" i="98"/>
  <c r="M579" i="98"/>
  <c r="AM578" i="98"/>
  <c r="AH578" i="98"/>
  <c r="AA578" i="98"/>
  <c r="T578" i="98"/>
  <c r="M578" i="98"/>
  <c r="P578" i="98" s="1"/>
  <c r="AM577" i="98"/>
  <c r="AH577" i="98"/>
  <c r="AA577" i="98"/>
  <c r="T577" i="98"/>
  <c r="M577" i="98"/>
  <c r="AM576" i="98"/>
  <c r="AH576" i="98"/>
  <c r="AA576" i="98"/>
  <c r="T576" i="98"/>
  <c r="M576" i="98"/>
  <c r="AM575" i="98"/>
  <c r="AH575" i="98"/>
  <c r="AA575" i="98"/>
  <c r="T575" i="98"/>
  <c r="M575" i="98"/>
  <c r="P575" i="98" s="1"/>
  <c r="AM574" i="98"/>
  <c r="AH574" i="98"/>
  <c r="AA574" i="98"/>
  <c r="T574" i="98"/>
  <c r="M574" i="98"/>
  <c r="AM573" i="98"/>
  <c r="AH573" i="98"/>
  <c r="AA573" i="98"/>
  <c r="T573" i="98"/>
  <c r="M573" i="98"/>
  <c r="AM572" i="98"/>
  <c r="AH572" i="98"/>
  <c r="AA572" i="98"/>
  <c r="T572" i="98"/>
  <c r="M572" i="98"/>
  <c r="AM571" i="98"/>
  <c r="AH571" i="98"/>
  <c r="AA571" i="98"/>
  <c r="T571" i="98"/>
  <c r="M571" i="98"/>
  <c r="AM570" i="98"/>
  <c r="AH570" i="98"/>
  <c r="AA570" i="98"/>
  <c r="T570" i="98"/>
  <c r="M570" i="98"/>
  <c r="P570" i="98" s="1"/>
  <c r="AM569" i="98"/>
  <c r="AH569" i="98"/>
  <c r="AA569" i="98"/>
  <c r="T569" i="98"/>
  <c r="M569" i="98"/>
  <c r="AM568" i="98"/>
  <c r="AH568" i="98"/>
  <c r="AA568" i="98"/>
  <c r="T568" i="98"/>
  <c r="M568" i="98"/>
  <c r="P568" i="98" s="1"/>
  <c r="AM567" i="98"/>
  <c r="AH567" i="98"/>
  <c r="AA567" i="98"/>
  <c r="T567" i="98"/>
  <c r="M567" i="98"/>
  <c r="P567" i="98" s="1"/>
  <c r="AM566" i="98"/>
  <c r="AH566" i="98"/>
  <c r="AA566" i="98"/>
  <c r="T566" i="98"/>
  <c r="M566" i="98"/>
  <c r="P566" i="98" s="1"/>
  <c r="AM565" i="98"/>
  <c r="AH565" i="98"/>
  <c r="AA565" i="98"/>
  <c r="T565" i="98"/>
  <c r="M565" i="98"/>
  <c r="AM564" i="98"/>
  <c r="AH564" i="98"/>
  <c r="AA564" i="98"/>
  <c r="T564" i="98"/>
  <c r="M564" i="98"/>
  <c r="P564" i="98" s="1"/>
  <c r="AM563" i="98"/>
  <c r="AH563" i="98"/>
  <c r="AA563" i="98"/>
  <c r="T563" i="98"/>
  <c r="M563" i="98"/>
  <c r="AM562" i="98"/>
  <c r="AH562" i="98"/>
  <c r="AA562" i="98"/>
  <c r="T562" i="98"/>
  <c r="M562" i="98"/>
  <c r="AM561" i="98"/>
  <c r="AH561" i="98"/>
  <c r="AA561" i="98"/>
  <c r="T561" i="98"/>
  <c r="M561" i="98"/>
  <c r="AM560" i="98"/>
  <c r="AH560" i="98"/>
  <c r="AA560" i="98"/>
  <c r="T560" i="98"/>
  <c r="M560" i="98"/>
  <c r="P560" i="98" s="1"/>
  <c r="AM559" i="98"/>
  <c r="AH559" i="98"/>
  <c r="AA559" i="98"/>
  <c r="T559" i="98"/>
  <c r="M559" i="98"/>
  <c r="P559" i="98" s="1"/>
  <c r="AM558" i="98"/>
  <c r="AH558" i="98"/>
  <c r="AA558" i="98"/>
  <c r="T558" i="98"/>
  <c r="M558" i="98"/>
  <c r="P558" i="98" s="1"/>
  <c r="AM557" i="98"/>
  <c r="AH557" i="98"/>
  <c r="AA557" i="98"/>
  <c r="T557" i="98"/>
  <c r="M557" i="98"/>
  <c r="AM556" i="98"/>
  <c r="AH556" i="98"/>
  <c r="AA556" i="98"/>
  <c r="T556" i="98"/>
  <c r="M556" i="98"/>
  <c r="P556" i="98" s="1"/>
  <c r="AM555" i="98"/>
  <c r="AH555" i="98"/>
  <c r="AA555" i="98"/>
  <c r="T555" i="98"/>
  <c r="M555" i="98"/>
  <c r="AM554" i="98"/>
  <c r="AH554" i="98"/>
  <c r="AA554" i="98"/>
  <c r="T554" i="98"/>
  <c r="M554" i="98"/>
  <c r="AM553" i="98"/>
  <c r="AH553" i="98"/>
  <c r="AA553" i="98"/>
  <c r="T553" i="98"/>
  <c r="M553" i="98"/>
  <c r="P553" i="98" s="1"/>
  <c r="AM552" i="98"/>
  <c r="AH552" i="98"/>
  <c r="AA552" i="98"/>
  <c r="T552" i="98"/>
  <c r="M552" i="98"/>
  <c r="P552" i="98" s="1"/>
  <c r="AM551" i="98"/>
  <c r="AH551" i="98"/>
  <c r="AA551" i="98"/>
  <c r="T551" i="98"/>
  <c r="M551" i="98"/>
  <c r="AM550" i="98"/>
  <c r="AH550" i="98"/>
  <c r="AA550" i="98"/>
  <c r="T550" i="98"/>
  <c r="M550" i="98"/>
  <c r="AM549" i="98"/>
  <c r="AH549" i="98"/>
  <c r="AA549" i="98"/>
  <c r="T549" i="98"/>
  <c r="M549" i="98"/>
  <c r="P549" i="98" s="1"/>
  <c r="AM548" i="98"/>
  <c r="AH548" i="98"/>
  <c r="AA548" i="98"/>
  <c r="T548" i="98"/>
  <c r="M548" i="98"/>
  <c r="P548" i="98" s="1"/>
  <c r="AM547" i="98"/>
  <c r="AH547" i="98"/>
  <c r="AA547" i="98"/>
  <c r="T547" i="98"/>
  <c r="M547" i="98"/>
  <c r="AM546" i="98"/>
  <c r="AH546" i="98"/>
  <c r="AA546" i="98"/>
  <c r="T546" i="98"/>
  <c r="M546" i="98"/>
  <c r="AM545" i="98"/>
  <c r="AH545" i="98"/>
  <c r="AA545" i="98"/>
  <c r="T545" i="98"/>
  <c r="M545" i="98"/>
  <c r="P545" i="98" s="1"/>
  <c r="AM544" i="98"/>
  <c r="AH544" i="98"/>
  <c r="AA544" i="98"/>
  <c r="T544" i="98"/>
  <c r="M544" i="98"/>
  <c r="P544" i="98" s="1"/>
  <c r="AM543" i="98"/>
  <c r="AH543" i="98"/>
  <c r="AA543" i="98"/>
  <c r="T543" i="98"/>
  <c r="M543" i="98"/>
  <c r="AM542" i="98"/>
  <c r="AH542" i="98"/>
  <c r="AA542" i="98"/>
  <c r="T542" i="98"/>
  <c r="M542" i="98"/>
  <c r="AM541" i="98"/>
  <c r="AH541" i="98"/>
  <c r="AA541" i="98"/>
  <c r="T541" i="98"/>
  <c r="M541" i="98"/>
  <c r="P541" i="98" s="1"/>
  <c r="AM540" i="98"/>
  <c r="AH540" i="98"/>
  <c r="AA540" i="98"/>
  <c r="T540" i="98"/>
  <c r="M540" i="98"/>
  <c r="P540" i="98" s="1"/>
  <c r="AM539" i="98"/>
  <c r="AH539" i="98"/>
  <c r="AA539" i="98"/>
  <c r="T539" i="98"/>
  <c r="M539" i="98"/>
  <c r="AM538" i="98"/>
  <c r="AH538" i="98"/>
  <c r="AA538" i="98"/>
  <c r="T538" i="98"/>
  <c r="M538" i="98"/>
  <c r="AM537" i="98"/>
  <c r="AH537" i="98"/>
  <c r="AA537" i="98"/>
  <c r="T537" i="98"/>
  <c r="M537" i="98"/>
  <c r="P537" i="98" s="1"/>
  <c r="AM536" i="98"/>
  <c r="AH536" i="98"/>
  <c r="AA536" i="98"/>
  <c r="T536" i="98"/>
  <c r="M536" i="98"/>
  <c r="P536" i="98" s="1"/>
  <c r="AM535" i="98"/>
  <c r="AH535" i="98"/>
  <c r="AA535" i="98"/>
  <c r="T535" i="98"/>
  <c r="M535" i="98"/>
  <c r="AM534" i="98"/>
  <c r="AH534" i="98"/>
  <c r="AA534" i="98"/>
  <c r="T534" i="98"/>
  <c r="M534" i="98"/>
  <c r="AM533" i="98"/>
  <c r="AH533" i="98"/>
  <c r="AA533" i="98"/>
  <c r="T533" i="98"/>
  <c r="M533" i="98"/>
  <c r="P533" i="98" s="1"/>
  <c r="AM532" i="98"/>
  <c r="AH532" i="98"/>
  <c r="AA532" i="98"/>
  <c r="T532" i="98"/>
  <c r="M532" i="98"/>
  <c r="P532" i="98" s="1"/>
  <c r="AM531" i="98"/>
  <c r="AH531" i="98"/>
  <c r="AA531" i="98"/>
  <c r="T531" i="98"/>
  <c r="M531" i="98"/>
  <c r="P531" i="98" s="1"/>
  <c r="AM530" i="98"/>
  <c r="AH530" i="98"/>
  <c r="AA530" i="98"/>
  <c r="T530" i="98"/>
  <c r="M530" i="98"/>
  <c r="AM529" i="98"/>
  <c r="AH529" i="98"/>
  <c r="AA529" i="98"/>
  <c r="T529" i="98"/>
  <c r="M529" i="98"/>
  <c r="AM528" i="98"/>
  <c r="AH528" i="98"/>
  <c r="AA528" i="98"/>
  <c r="T528" i="98"/>
  <c r="M528" i="98"/>
  <c r="P528" i="98" s="1"/>
  <c r="AM527" i="98"/>
  <c r="AH527" i="98"/>
  <c r="AA527" i="98"/>
  <c r="T527" i="98"/>
  <c r="M527" i="98"/>
  <c r="P527" i="98" s="1"/>
  <c r="AM526" i="98"/>
  <c r="AH526" i="98"/>
  <c r="AA526" i="98"/>
  <c r="T526" i="98"/>
  <c r="M526" i="98"/>
  <c r="AM525" i="98"/>
  <c r="AH525" i="98"/>
  <c r="AA525" i="98"/>
  <c r="T525" i="98"/>
  <c r="M525" i="98"/>
  <c r="AM524" i="98"/>
  <c r="AH524" i="98"/>
  <c r="AA524" i="98"/>
  <c r="T524" i="98"/>
  <c r="M524" i="98"/>
  <c r="P524" i="98" s="1"/>
  <c r="AM523" i="98"/>
  <c r="AH523" i="98"/>
  <c r="AA523" i="98"/>
  <c r="T523" i="98"/>
  <c r="M523" i="98"/>
  <c r="P523" i="98" s="1"/>
  <c r="AM522" i="98"/>
  <c r="AH522" i="98"/>
  <c r="AA522" i="98"/>
  <c r="T522" i="98"/>
  <c r="M522" i="98"/>
  <c r="AM521" i="98"/>
  <c r="AH521" i="98"/>
  <c r="AA521" i="98"/>
  <c r="T521" i="98"/>
  <c r="M521" i="98"/>
  <c r="AM520" i="98"/>
  <c r="AH520" i="98"/>
  <c r="AA520" i="98"/>
  <c r="T520" i="98"/>
  <c r="M520" i="98"/>
  <c r="P520" i="98" s="1"/>
  <c r="AM519" i="98"/>
  <c r="AH519" i="98"/>
  <c r="AA519" i="98"/>
  <c r="T519" i="98"/>
  <c r="M519" i="98"/>
  <c r="P519" i="98" s="1"/>
  <c r="AM518" i="98"/>
  <c r="AH518" i="98"/>
  <c r="AA518" i="98"/>
  <c r="T518" i="98"/>
  <c r="M518" i="98"/>
  <c r="AM517" i="98"/>
  <c r="AH517" i="98"/>
  <c r="AA517" i="98"/>
  <c r="T517" i="98"/>
  <c r="M517" i="98"/>
  <c r="AM516" i="98"/>
  <c r="AH516" i="98"/>
  <c r="AA516" i="98"/>
  <c r="T516" i="98"/>
  <c r="M516" i="98"/>
  <c r="P516" i="98" s="1"/>
  <c r="AM515" i="98"/>
  <c r="AH515" i="98"/>
  <c r="AA515" i="98"/>
  <c r="T515" i="98"/>
  <c r="M515" i="98"/>
  <c r="P515" i="98" s="1"/>
  <c r="AM514" i="98"/>
  <c r="AH514" i="98"/>
  <c r="AA514" i="98"/>
  <c r="T514" i="98"/>
  <c r="M514" i="98"/>
  <c r="AM513" i="98"/>
  <c r="AH513" i="98"/>
  <c r="AA513" i="98"/>
  <c r="T513" i="98"/>
  <c r="M513" i="98"/>
  <c r="AM512" i="98"/>
  <c r="AH512" i="98"/>
  <c r="AA512" i="98"/>
  <c r="T512" i="98"/>
  <c r="M512" i="98"/>
  <c r="P512" i="98" s="1"/>
  <c r="AM511" i="98"/>
  <c r="AH511" i="98"/>
  <c r="AA511" i="98"/>
  <c r="T511" i="98"/>
  <c r="M511" i="98"/>
  <c r="P511" i="98" s="1"/>
  <c r="AM510" i="98"/>
  <c r="AH510" i="98"/>
  <c r="AA510" i="98"/>
  <c r="T510" i="98"/>
  <c r="M510" i="98"/>
  <c r="AM509" i="98"/>
  <c r="AH509" i="98"/>
  <c r="AA509" i="98"/>
  <c r="T509" i="98"/>
  <c r="M509" i="98"/>
  <c r="AM508" i="98"/>
  <c r="AH508" i="98"/>
  <c r="AA508" i="98"/>
  <c r="T508" i="98"/>
  <c r="M508" i="98"/>
  <c r="P508" i="98" s="1"/>
  <c r="AM507" i="98"/>
  <c r="AH507" i="98"/>
  <c r="AA507" i="98"/>
  <c r="T507" i="98"/>
  <c r="M507" i="98"/>
  <c r="P507" i="98" s="1"/>
  <c r="AM506" i="98"/>
  <c r="AH506" i="98"/>
  <c r="AA506" i="98"/>
  <c r="T506" i="98"/>
  <c r="M506" i="98"/>
  <c r="AM505" i="98"/>
  <c r="AH505" i="98"/>
  <c r="AA505" i="98"/>
  <c r="T505" i="98"/>
  <c r="M505" i="98"/>
  <c r="AM504" i="98"/>
  <c r="AH504" i="98"/>
  <c r="AA504" i="98"/>
  <c r="T504" i="98"/>
  <c r="M504" i="98"/>
  <c r="P504" i="98" s="1"/>
  <c r="AM503" i="98"/>
  <c r="AH503" i="98"/>
  <c r="AA503" i="98"/>
  <c r="T503" i="98"/>
  <c r="M503" i="98"/>
  <c r="P503" i="98" s="1"/>
  <c r="AM502" i="98"/>
  <c r="AH502" i="98"/>
  <c r="AA502" i="98"/>
  <c r="T502" i="98"/>
  <c r="M502" i="98"/>
  <c r="AM501" i="98"/>
  <c r="AH501" i="98"/>
  <c r="AA501" i="98"/>
  <c r="T501" i="98"/>
  <c r="M501" i="98"/>
  <c r="AM500" i="98"/>
  <c r="AH500" i="98"/>
  <c r="AA500" i="98"/>
  <c r="T500" i="98"/>
  <c r="M500" i="98"/>
  <c r="P500" i="98" s="1"/>
  <c r="AM499" i="98"/>
  <c r="AH499" i="98"/>
  <c r="AA499" i="98"/>
  <c r="T499" i="98"/>
  <c r="M499" i="98"/>
  <c r="P499" i="98" s="1"/>
  <c r="AM498" i="98"/>
  <c r="AH498" i="98"/>
  <c r="AA498" i="98"/>
  <c r="T498" i="98"/>
  <c r="M498" i="98"/>
  <c r="AM497" i="98"/>
  <c r="AH497" i="98"/>
  <c r="AA497" i="98"/>
  <c r="T497" i="98"/>
  <c r="M497" i="98"/>
  <c r="AM496" i="98"/>
  <c r="AH496" i="98"/>
  <c r="AA496" i="98"/>
  <c r="T496" i="98"/>
  <c r="M496" i="98"/>
  <c r="AM495" i="98"/>
  <c r="AH495" i="98"/>
  <c r="AA495" i="98"/>
  <c r="T495" i="98"/>
  <c r="M495" i="98"/>
  <c r="P495" i="98" s="1"/>
  <c r="AM494" i="98"/>
  <c r="AH494" i="98"/>
  <c r="AA494" i="98"/>
  <c r="T494" i="98"/>
  <c r="M494" i="98"/>
  <c r="AM493" i="98"/>
  <c r="AH493" i="98"/>
  <c r="AA493" i="98"/>
  <c r="T493" i="98"/>
  <c r="M493" i="98"/>
  <c r="AM492" i="98"/>
  <c r="AH492" i="98"/>
  <c r="AA492" i="98"/>
  <c r="T492" i="98"/>
  <c r="M492" i="98"/>
  <c r="P492" i="98" s="1"/>
  <c r="AM491" i="98"/>
  <c r="AH491" i="98"/>
  <c r="AA491" i="98"/>
  <c r="T491" i="98"/>
  <c r="M491" i="98"/>
  <c r="P491" i="98" s="1"/>
  <c r="AM490" i="98"/>
  <c r="AH490" i="98"/>
  <c r="AA490" i="98"/>
  <c r="T490" i="98"/>
  <c r="M490" i="98"/>
  <c r="AM489" i="98"/>
  <c r="AH489" i="98"/>
  <c r="AA489" i="98"/>
  <c r="T489" i="98"/>
  <c r="M489" i="98"/>
  <c r="AM488" i="98"/>
  <c r="AH488" i="98"/>
  <c r="AA488" i="98"/>
  <c r="T488" i="98"/>
  <c r="M488" i="98"/>
  <c r="P488" i="98" s="1"/>
  <c r="AM487" i="98"/>
  <c r="AH487" i="98"/>
  <c r="AA487" i="98"/>
  <c r="T487" i="98"/>
  <c r="M487" i="98"/>
  <c r="P487" i="98" s="1"/>
  <c r="AM486" i="98"/>
  <c r="AH486" i="98"/>
  <c r="AA486" i="98"/>
  <c r="T486" i="98"/>
  <c r="M486" i="98"/>
  <c r="AM485" i="98"/>
  <c r="AH485" i="98"/>
  <c r="AA485" i="98"/>
  <c r="T485" i="98"/>
  <c r="M485" i="98"/>
  <c r="AM484" i="98"/>
  <c r="AH484" i="98"/>
  <c r="AA484" i="98"/>
  <c r="T484" i="98"/>
  <c r="M484" i="98"/>
  <c r="AM483" i="98"/>
  <c r="AH483" i="98"/>
  <c r="AA483" i="98"/>
  <c r="T483" i="98"/>
  <c r="M483" i="98"/>
  <c r="P483" i="98" s="1"/>
  <c r="AM482" i="98"/>
  <c r="AH482" i="98"/>
  <c r="AA482" i="98"/>
  <c r="T482" i="98"/>
  <c r="M482" i="98"/>
  <c r="AM481" i="98"/>
  <c r="AH481" i="98"/>
  <c r="AA481" i="98"/>
  <c r="T481" i="98"/>
  <c r="M481" i="98"/>
  <c r="AM480" i="98"/>
  <c r="AH480" i="98"/>
  <c r="AA480" i="98"/>
  <c r="T480" i="98"/>
  <c r="M480" i="98"/>
  <c r="AM479" i="98"/>
  <c r="AH479" i="98"/>
  <c r="AA479" i="98"/>
  <c r="T479" i="98"/>
  <c r="M479" i="98"/>
  <c r="P479" i="98" s="1"/>
  <c r="AM478" i="98"/>
  <c r="AH478" i="98"/>
  <c r="AA478" i="98"/>
  <c r="T478" i="98"/>
  <c r="M478" i="98"/>
  <c r="AM477" i="98"/>
  <c r="AH477" i="98"/>
  <c r="AA477" i="98"/>
  <c r="T477" i="98"/>
  <c r="M477" i="98"/>
  <c r="AM476" i="98"/>
  <c r="AH476" i="98"/>
  <c r="AA476" i="98"/>
  <c r="T476" i="98"/>
  <c r="M476" i="98"/>
  <c r="P476" i="98" s="1"/>
  <c r="AM475" i="98"/>
  <c r="AH475" i="98"/>
  <c r="AA475" i="98"/>
  <c r="T475" i="98"/>
  <c r="M475" i="98"/>
  <c r="P475" i="98" s="1"/>
  <c r="AM474" i="98"/>
  <c r="AH474" i="98"/>
  <c r="AA474" i="98"/>
  <c r="T474" i="98"/>
  <c r="M474" i="98"/>
  <c r="AM473" i="98"/>
  <c r="AH473" i="98"/>
  <c r="AA473" i="98"/>
  <c r="T473" i="98"/>
  <c r="M473" i="98"/>
  <c r="AM472" i="98"/>
  <c r="AH472" i="98"/>
  <c r="AA472" i="98"/>
  <c r="T472" i="98"/>
  <c r="M472" i="98"/>
  <c r="P472" i="98" s="1"/>
  <c r="AM471" i="98"/>
  <c r="AH471" i="98"/>
  <c r="AA471" i="98"/>
  <c r="T471" i="98"/>
  <c r="M471" i="98"/>
  <c r="P471" i="98" s="1"/>
  <c r="AM470" i="98"/>
  <c r="AH470" i="98"/>
  <c r="AA470" i="98"/>
  <c r="T470" i="98"/>
  <c r="M470" i="98"/>
  <c r="AM469" i="98"/>
  <c r="AH469" i="98"/>
  <c r="AA469" i="98"/>
  <c r="T469" i="98"/>
  <c r="M469" i="98"/>
  <c r="AM468" i="98"/>
  <c r="AH468" i="98"/>
  <c r="AA468" i="98"/>
  <c r="T468" i="98"/>
  <c r="M468" i="98"/>
  <c r="AM467" i="98"/>
  <c r="AH467" i="98"/>
  <c r="AA467" i="98"/>
  <c r="T467" i="98"/>
  <c r="M467" i="98"/>
  <c r="P467" i="98" s="1"/>
  <c r="AM466" i="98"/>
  <c r="AH466" i="98"/>
  <c r="AA466" i="98"/>
  <c r="T466" i="98"/>
  <c r="M466" i="98"/>
  <c r="AM465" i="98"/>
  <c r="AH465" i="98"/>
  <c r="AA465" i="98"/>
  <c r="T465" i="98"/>
  <c r="M465" i="98"/>
  <c r="AM464" i="98"/>
  <c r="AH464" i="98"/>
  <c r="AA464" i="98"/>
  <c r="T464" i="98"/>
  <c r="M464" i="98"/>
  <c r="AM463" i="98"/>
  <c r="AH463" i="98"/>
  <c r="AA463" i="98"/>
  <c r="T463" i="98"/>
  <c r="M463" i="98"/>
  <c r="P463" i="98" s="1"/>
  <c r="AM462" i="98"/>
  <c r="AH462" i="98"/>
  <c r="AA462" i="98"/>
  <c r="T462" i="98"/>
  <c r="M462" i="98"/>
  <c r="AM461" i="98"/>
  <c r="AH461" i="98"/>
  <c r="AA461" i="98"/>
  <c r="T461" i="98"/>
  <c r="M461" i="98"/>
  <c r="AM460" i="98"/>
  <c r="AH460" i="98"/>
  <c r="AA460" i="98"/>
  <c r="T460" i="98"/>
  <c r="M460" i="98"/>
  <c r="P460" i="98" s="1"/>
  <c r="AM459" i="98"/>
  <c r="AH459" i="98"/>
  <c r="AA459" i="98"/>
  <c r="T459" i="98"/>
  <c r="M459" i="98"/>
  <c r="P459" i="98" s="1"/>
  <c r="AM458" i="98"/>
  <c r="AH458" i="98"/>
  <c r="AA458" i="98"/>
  <c r="T458" i="98"/>
  <c r="M458" i="98"/>
  <c r="AM457" i="98"/>
  <c r="AH457" i="98"/>
  <c r="AA457" i="98"/>
  <c r="T457" i="98"/>
  <c r="M457" i="98"/>
  <c r="AM456" i="98"/>
  <c r="AH456" i="98"/>
  <c r="AA456" i="98"/>
  <c r="T456" i="98"/>
  <c r="M456" i="98"/>
  <c r="P456" i="98" s="1"/>
  <c r="AM455" i="98"/>
  <c r="AH455" i="98"/>
  <c r="AA455" i="98"/>
  <c r="T455" i="98"/>
  <c r="M455" i="98"/>
  <c r="P455" i="98" s="1"/>
  <c r="AM454" i="98"/>
  <c r="AH454" i="98"/>
  <c r="AA454" i="98"/>
  <c r="T454" i="98"/>
  <c r="M454" i="98"/>
  <c r="AM453" i="98"/>
  <c r="AH453" i="98"/>
  <c r="AA453" i="98"/>
  <c r="T453" i="98"/>
  <c r="M453" i="98"/>
  <c r="AM452" i="98"/>
  <c r="AH452" i="98"/>
  <c r="AA452" i="98"/>
  <c r="T452" i="98"/>
  <c r="M452" i="98"/>
  <c r="AM451" i="98"/>
  <c r="AH451" i="98"/>
  <c r="AA451" i="98"/>
  <c r="T451" i="98"/>
  <c r="M451" i="98"/>
  <c r="P451" i="98" s="1"/>
  <c r="AM450" i="98"/>
  <c r="AH450" i="98"/>
  <c r="AA450" i="98"/>
  <c r="T450" i="98"/>
  <c r="M450" i="98"/>
  <c r="AM449" i="98"/>
  <c r="AH449" i="98"/>
  <c r="AA449" i="98"/>
  <c r="T449" i="98"/>
  <c r="M449" i="98"/>
  <c r="AM448" i="98"/>
  <c r="AH448" i="98"/>
  <c r="AA448" i="98"/>
  <c r="T448" i="98"/>
  <c r="M448" i="98"/>
  <c r="AM447" i="98"/>
  <c r="AH447" i="98"/>
  <c r="AA447" i="98"/>
  <c r="T447" i="98"/>
  <c r="M447" i="98"/>
  <c r="P447" i="98" s="1"/>
  <c r="AM446" i="98"/>
  <c r="AH446" i="98"/>
  <c r="AA446" i="98"/>
  <c r="T446" i="98"/>
  <c r="M446" i="98"/>
  <c r="AM445" i="98"/>
  <c r="AH445" i="98"/>
  <c r="AA445" i="98"/>
  <c r="T445" i="98"/>
  <c r="M445" i="98"/>
  <c r="AM444" i="98"/>
  <c r="AH444" i="98"/>
  <c r="AA444" i="98"/>
  <c r="T444" i="98"/>
  <c r="M444" i="98"/>
  <c r="P444" i="98" s="1"/>
  <c r="AM443" i="98"/>
  <c r="AH443" i="98"/>
  <c r="AA443" i="98"/>
  <c r="T443" i="98"/>
  <c r="M443" i="98"/>
  <c r="P443" i="98" s="1"/>
  <c r="AM442" i="98"/>
  <c r="AH442" i="98"/>
  <c r="AA442" i="98"/>
  <c r="T442" i="98"/>
  <c r="M442" i="98"/>
  <c r="AM441" i="98"/>
  <c r="AH441" i="98"/>
  <c r="AA441" i="98"/>
  <c r="T441" i="98"/>
  <c r="M441" i="98"/>
  <c r="AM440" i="98"/>
  <c r="AH440" i="98"/>
  <c r="AA440" i="98"/>
  <c r="T440" i="98"/>
  <c r="M440" i="98"/>
  <c r="P440" i="98" s="1"/>
  <c r="AM439" i="98"/>
  <c r="AH439" i="98"/>
  <c r="AA439" i="98"/>
  <c r="T439" i="98"/>
  <c r="M439" i="98"/>
  <c r="P439" i="98" s="1"/>
  <c r="AM438" i="98"/>
  <c r="AH438" i="98"/>
  <c r="AA438" i="98"/>
  <c r="T438" i="98"/>
  <c r="M438" i="98"/>
  <c r="P438" i="98" s="1"/>
  <c r="AM437" i="98"/>
  <c r="AH437" i="98"/>
  <c r="AA437" i="98"/>
  <c r="T437" i="98"/>
  <c r="M437" i="98"/>
  <c r="AM436" i="98"/>
  <c r="AH436" i="98"/>
  <c r="AA436" i="98"/>
  <c r="T436" i="98"/>
  <c r="M436" i="98"/>
  <c r="AM435" i="98"/>
  <c r="AH435" i="98"/>
  <c r="AA435" i="98"/>
  <c r="T435" i="98"/>
  <c r="M435" i="98"/>
  <c r="P435" i="98" s="1"/>
  <c r="AM434" i="98"/>
  <c r="AH434" i="98"/>
  <c r="AA434" i="98"/>
  <c r="T434" i="98"/>
  <c r="M434" i="98"/>
  <c r="P434" i="98" s="1"/>
  <c r="AM433" i="98"/>
  <c r="AH433" i="98"/>
  <c r="AA433" i="98"/>
  <c r="T433" i="98"/>
  <c r="M433" i="98"/>
  <c r="AM432" i="98"/>
  <c r="AH432" i="98"/>
  <c r="AA432" i="98"/>
  <c r="T432" i="98"/>
  <c r="M432" i="98"/>
  <c r="P432" i="98" s="1"/>
  <c r="AM431" i="98"/>
  <c r="AH431" i="98"/>
  <c r="AA431" i="98"/>
  <c r="T431" i="98"/>
  <c r="M431" i="98"/>
  <c r="P431" i="98" s="1"/>
  <c r="AM430" i="98"/>
  <c r="AH430" i="98"/>
  <c r="AA430" i="98"/>
  <c r="T430" i="98"/>
  <c r="M430" i="98"/>
  <c r="AM429" i="98"/>
  <c r="AH429" i="98"/>
  <c r="AA429" i="98"/>
  <c r="T429" i="98"/>
  <c r="M429" i="98"/>
  <c r="AM428" i="98"/>
  <c r="AH428" i="98"/>
  <c r="AA428" i="98"/>
  <c r="T428" i="98"/>
  <c r="M428" i="98"/>
  <c r="P428" i="98" s="1"/>
  <c r="AM427" i="98"/>
  <c r="AH427" i="98"/>
  <c r="AA427" i="98"/>
  <c r="T427" i="98"/>
  <c r="M427" i="98"/>
  <c r="P427" i="98" s="1"/>
  <c r="AM426" i="98"/>
  <c r="AH426" i="98"/>
  <c r="AA426" i="98"/>
  <c r="T426" i="98"/>
  <c r="M426" i="98"/>
  <c r="P426" i="98" s="1"/>
  <c r="AM425" i="98"/>
  <c r="AH425" i="98"/>
  <c r="AA425" i="98"/>
  <c r="T425" i="98"/>
  <c r="M425" i="98"/>
  <c r="AM424" i="98"/>
  <c r="AH424" i="98"/>
  <c r="AA424" i="98"/>
  <c r="T424" i="98"/>
  <c r="M424" i="98"/>
  <c r="AM423" i="98"/>
  <c r="AH423" i="98"/>
  <c r="AA423" i="98"/>
  <c r="T423" i="98"/>
  <c r="M423" i="98"/>
  <c r="AM422" i="98"/>
  <c r="AH422" i="98"/>
  <c r="AA422" i="98"/>
  <c r="T422" i="98"/>
  <c r="M422" i="98"/>
  <c r="P422" i="98" s="1"/>
  <c r="AM421" i="98"/>
  <c r="AH421" i="98"/>
  <c r="AA421" i="98"/>
  <c r="T421" i="98"/>
  <c r="M421" i="98"/>
  <c r="AM420" i="98"/>
  <c r="AH420" i="98"/>
  <c r="AA420" i="98"/>
  <c r="T420" i="98"/>
  <c r="M420" i="98"/>
  <c r="AM419" i="98"/>
  <c r="AH419" i="98"/>
  <c r="AA419" i="98"/>
  <c r="T419" i="98"/>
  <c r="M419" i="98"/>
  <c r="P419" i="98" s="1"/>
  <c r="AM418" i="98"/>
  <c r="AH418" i="98"/>
  <c r="AA418" i="98"/>
  <c r="T418" i="98"/>
  <c r="M418" i="98"/>
  <c r="P418" i="98" s="1"/>
  <c r="AM417" i="98"/>
  <c r="AH417" i="98"/>
  <c r="AA417" i="98"/>
  <c r="T417" i="98"/>
  <c r="M417" i="98"/>
  <c r="AM416" i="98"/>
  <c r="AH416" i="98"/>
  <c r="AA416" i="98"/>
  <c r="T416" i="98"/>
  <c r="M416" i="98"/>
  <c r="AM415" i="98"/>
  <c r="AH415" i="98"/>
  <c r="AA415" i="98"/>
  <c r="T415" i="98"/>
  <c r="M415" i="98"/>
  <c r="P415" i="98" s="1"/>
  <c r="AM414" i="98"/>
  <c r="AH414" i="98"/>
  <c r="AA414" i="98"/>
  <c r="T414" i="98"/>
  <c r="M414" i="98"/>
  <c r="P414" i="98" s="1"/>
  <c r="AM413" i="98"/>
  <c r="AH413" i="98"/>
  <c r="AA413" i="98"/>
  <c r="T413" i="98"/>
  <c r="M413" i="98"/>
  <c r="P413" i="98" s="1"/>
  <c r="AM412" i="98"/>
  <c r="AH412" i="98"/>
  <c r="AA412" i="98"/>
  <c r="T412" i="98"/>
  <c r="M412" i="98"/>
  <c r="AM411" i="98"/>
  <c r="AH411" i="98"/>
  <c r="AA411" i="98"/>
  <c r="T411" i="98"/>
  <c r="M411" i="98"/>
  <c r="P411" i="98" s="1"/>
  <c r="AM410" i="98"/>
  <c r="AH410" i="98"/>
  <c r="AA410" i="98"/>
  <c r="T410" i="98"/>
  <c r="M410" i="98"/>
  <c r="P410" i="98" s="1"/>
  <c r="AM409" i="98"/>
  <c r="AH409" i="98"/>
  <c r="AA409" i="98"/>
  <c r="T409" i="98"/>
  <c r="M409" i="98"/>
  <c r="AM408" i="98"/>
  <c r="AH408" i="98"/>
  <c r="AA408" i="98"/>
  <c r="T408" i="98"/>
  <c r="M408" i="98"/>
  <c r="AM407" i="98"/>
  <c r="AH407" i="98"/>
  <c r="AA407" i="98"/>
  <c r="T407" i="98"/>
  <c r="M407" i="98"/>
  <c r="AM406" i="98"/>
  <c r="AH406" i="98"/>
  <c r="AA406" i="98"/>
  <c r="T406" i="98"/>
  <c r="M406" i="98"/>
  <c r="P406" i="98" s="1"/>
  <c r="AM405" i="98"/>
  <c r="AH405" i="98"/>
  <c r="AA405" i="98"/>
  <c r="T405" i="98"/>
  <c r="M405" i="98"/>
  <c r="AM404" i="98"/>
  <c r="AH404" i="98"/>
  <c r="AA404" i="98"/>
  <c r="T404" i="98"/>
  <c r="M404" i="98"/>
  <c r="AM403" i="98"/>
  <c r="AH403" i="98"/>
  <c r="AA403" i="98"/>
  <c r="T403" i="98"/>
  <c r="M403" i="98"/>
  <c r="AM402" i="98"/>
  <c r="AH402" i="98"/>
  <c r="AA402" i="98"/>
  <c r="T402" i="98"/>
  <c r="M402" i="98"/>
  <c r="P402" i="98" s="1"/>
  <c r="AM401" i="98"/>
  <c r="AH401" i="98"/>
  <c r="AA401" i="98"/>
  <c r="T401" i="98"/>
  <c r="M401" i="98"/>
  <c r="AM400" i="98"/>
  <c r="AH400" i="98"/>
  <c r="AA400" i="98"/>
  <c r="T400" i="98"/>
  <c r="M400" i="98"/>
  <c r="AM399" i="98"/>
  <c r="AH399" i="98"/>
  <c r="AA399" i="98"/>
  <c r="T399" i="98"/>
  <c r="M399" i="98"/>
  <c r="P399" i="98" s="1"/>
  <c r="AM398" i="98"/>
  <c r="AH398" i="98"/>
  <c r="AA398" i="98"/>
  <c r="T398" i="98"/>
  <c r="M398" i="98"/>
  <c r="P398" i="98" s="1"/>
  <c r="AM397" i="98"/>
  <c r="AH397" i="98"/>
  <c r="AA397" i="98"/>
  <c r="T397" i="98"/>
  <c r="M397" i="98"/>
  <c r="P397" i="98" s="1"/>
  <c r="AM396" i="98"/>
  <c r="AH396" i="98"/>
  <c r="AA396" i="98"/>
  <c r="T396" i="98"/>
  <c r="M396" i="98"/>
  <c r="AM395" i="98"/>
  <c r="AH395" i="98"/>
  <c r="AA395" i="98"/>
  <c r="T395" i="98"/>
  <c r="M395" i="98"/>
  <c r="P395" i="98" s="1"/>
  <c r="AM394" i="98"/>
  <c r="AH394" i="98"/>
  <c r="AA394" i="98"/>
  <c r="T394" i="98"/>
  <c r="M394" i="98"/>
  <c r="P394" i="98" s="1"/>
  <c r="AM393" i="98"/>
  <c r="AH393" i="98"/>
  <c r="AA393" i="98"/>
  <c r="T393" i="98"/>
  <c r="M393" i="98"/>
  <c r="AM392" i="98"/>
  <c r="AH392" i="98"/>
  <c r="AA392" i="98"/>
  <c r="T392" i="98"/>
  <c r="M392" i="98"/>
  <c r="AM391" i="98"/>
  <c r="AH391" i="98"/>
  <c r="AA391" i="98"/>
  <c r="T391" i="98"/>
  <c r="M391" i="98"/>
  <c r="P391" i="98" s="1"/>
  <c r="AM390" i="98"/>
  <c r="AH390" i="98"/>
  <c r="AA390" i="98"/>
  <c r="T390" i="98"/>
  <c r="M390" i="98"/>
  <c r="P390" i="98" s="1"/>
  <c r="AM389" i="98"/>
  <c r="AH389" i="98"/>
  <c r="AA389" i="98"/>
  <c r="T389" i="98"/>
  <c r="M389" i="98"/>
  <c r="AM388" i="98"/>
  <c r="AH388" i="98"/>
  <c r="AA388" i="98"/>
  <c r="T388" i="98"/>
  <c r="M388" i="98"/>
  <c r="AM387" i="98"/>
  <c r="AH387" i="98"/>
  <c r="AA387" i="98"/>
  <c r="T387" i="98"/>
  <c r="M387" i="98"/>
  <c r="P387" i="98" s="1"/>
  <c r="AM386" i="98"/>
  <c r="AH386" i="98"/>
  <c r="AA386" i="98"/>
  <c r="T386" i="98"/>
  <c r="M386" i="98"/>
  <c r="P386" i="98" s="1"/>
  <c r="AM385" i="98"/>
  <c r="AH385" i="98"/>
  <c r="AA385" i="98"/>
  <c r="T385" i="98"/>
  <c r="M385" i="98"/>
  <c r="AM384" i="98"/>
  <c r="AH384" i="98"/>
  <c r="AA384" i="98"/>
  <c r="T384" i="98"/>
  <c r="M384" i="98"/>
  <c r="AM383" i="98"/>
  <c r="AH383" i="98"/>
  <c r="AA383" i="98"/>
  <c r="T383" i="98"/>
  <c r="M383" i="98"/>
  <c r="P383" i="98" s="1"/>
  <c r="AM382" i="98"/>
  <c r="AH382" i="98"/>
  <c r="AA382" i="98"/>
  <c r="T382" i="98"/>
  <c r="M382" i="98"/>
  <c r="P382" i="98" s="1"/>
  <c r="AM381" i="98"/>
  <c r="AH381" i="98"/>
  <c r="AA381" i="98"/>
  <c r="T381" i="98"/>
  <c r="M381" i="98"/>
  <c r="P381" i="98" s="1"/>
  <c r="AM380" i="98"/>
  <c r="AH380" i="98"/>
  <c r="AA380" i="98"/>
  <c r="T380" i="98"/>
  <c r="M380" i="98"/>
  <c r="AM379" i="98"/>
  <c r="AH379" i="98"/>
  <c r="AA379" i="98"/>
  <c r="T379" i="98"/>
  <c r="M379" i="98"/>
  <c r="P379" i="98" s="1"/>
  <c r="AM378" i="98"/>
  <c r="AH378" i="98"/>
  <c r="AA378" i="98"/>
  <c r="T378" i="98"/>
  <c r="M378" i="98"/>
  <c r="P378" i="98" s="1"/>
  <c r="AM377" i="98"/>
  <c r="AH377" i="98"/>
  <c r="AA377" i="98"/>
  <c r="T377" i="98"/>
  <c r="M377" i="98"/>
  <c r="AM376" i="98"/>
  <c r="AH376" i="98"/>
  <c r="AA376" i="98"/>
  <c r="T376" i="98"/>
  <c r="M376" i="98"/>
  <c r="AM375" i="98"/>
  <c r="AH375" i="98"/>
  <c r="AA375" i="98"/>
  <c r="T375" i="98"/>
  <c r="M375" i="98"/>
  <c r="P375" i="98" s="1"/>
  <c r="AM374" i="98"/>
  <c r="AH374" i="98"/>
  <c r="AA374" i="98"/>
  <c r="T374" i="98"/>
  <c r="M374" i="98"/>
  <c r="P374" i="98" s="1"/>
  <c r="AM373" i="98"/>
  <c r="AH373" i="98"/>
  <c r="AA373" i="98"/>
  <c r="T373" i="98"/>
  <c r="M373" i="98"/>
  <c r="AM372" i="98"/>
  <c r="AH372" i="98"/>
  <c r="AA372" i="98"/>
  <c r="T372" i="98"/>
  <c r="M372" i="98"/>
  <c r="AM371" i="98"/>
  <c r="AH371" i="98"/>
  <c r="AA371" i="98"/>
  <c r="T371" i="98"/>
  <c r="M371" i="98"/>
  <c r="P371" i="98" s="1"/>
  <c r="AM370" i="98"/>
  <c r="AH370" i="98"/>
  <c r="AA370" i="98"/>
  <c r="T370" i="98"/>
  <c r="M370" i="98"/>
  <c r="P370" i="98" s="1"/>
  <c r="AM369" i="98"/>
  <c r="AH369" i="98"/>
  <c r="AA369" i="98"/>
  <c r="T369" i="98"/>
  <c r="M369" i="98"/>
  <c r="AM368" i="98"/>
  <c r="AH368" i="98"/>
  <c r="AA368" i="98"/>
  <c r="T368" i="98"/>
  <c r="M368" i="98"/>
  <c r="AM367" i="98"/>
  <c r="AH367" i="98"/>
  <c r="AA367" i="98"/>
  <c r="T367" i="98"/>
  <c r="M367" i="98"/>
  <c r="P367" i="98" s="1"/>
  <c r="AM366" i="98"/>
  <c r="AH366" i="98"/>
  <c r="AA366" i="98"/>
  <c r="T366" i="98"/>
  <c r="M366" i="98"/>
  <c r="P366" i="98" s="1"/>
  <c r="AM365" i="98"/>
  <c r="AH365" i="98"/>
  <c r="AA365" i="98"/>
  <c r="T365" i="98"/>
  <c r="M365" i="98"/>
  <c r="P365" i="98" s="1"/>
  <c r="AM364" i="98"/>
  <c r="AH364" i="98"/>
  <c r="AA364" i="98"/>
  <c r="T364" i="98"/>
  <c r="M364" i="98"/>
  <c r="AM363" i="98"/>
  <c r="AH363" i="98"/>
  <c r="AA363" i="98"/>
  <c r="T363" i="98"/>
  <c r="M363" i="98"/>
  <c r="P363" i="98" s="1"/>
  <c r="AM362" i="98"/>
  <c r="AH362" i="98"/>
  <c r="AA362" i="98"/>
  <c r="T362" i="98"/>
  <c r="M362" i="98"/>
  <c r="P362" i="98" s="1"/>
  <c r="AM361" i="98"/>
  <c r="AH361" i="98"/>
  <c r="AA361" i="98"/>
  <c r="T361" i="98"/>
  <c r="M361" i="98"/>
  <c r="AM360" i="98"/>
  <c r="AH360" i="98"/>
  <c r="AA360" i="98"/>
  <c r="T360" i="98"/>
  <c r="M360" i="98"/>
  <c r="AM359" i="98"/>
  <c r="AH359" i="98"/>
  <c r="AA359" i="98"/>
  <c r="T359" i="98"/>
  <c r="M359" i="98"/>
  <c r="P359" i="98" s="1"/>
  <c r="AM358" i="98"/>
  <c r="AH358" i="98"/>
  <c r="AA358" i="98"/>
  <c r="T358" i="98"/>
  <c r="M358" i="98"/>
  <c r="P358" i="98" s="1"/>
  <c r="AM357" i="98"/>
  <c r="AH357" i="98"/>
  <c r="AA357" i="98"/>
  <c r="T357" i="98"/>
  <c r="M357" i="98"/>
  <c r="AM356" i="98"/>
  <c r="AH356" i="98"/>
  <c r="AA356" i="98"/>
  <c r="T356" i="98"/>
  <c r="M356" i="98"/>
  <c r="AM355" i="98"/>
  <c r="AH355" i="98"/>
  <c r="AA355" i="98"/>
  <c r="T355" i="98"/>
  <c r="M355" i="98"/>
  <c r="P355" i="98" s="1"/>
  <c r="AM354" i="98"/>
  <c r="AH354" i="98"/>
  <c r="AA354" i="98"/>
  <c r="T354" i="98"/>
  <c r="M354" i="98"/>
  <c r="P354" i="98" s="1"/>
  <c r="AM353" i="98"/>
  <c r="AH353" i="98"/>
  <c r="AA353" i="98"/>
  <c r="T353" i="98"/>
  <c r="M353" i="98"/>
  <c r="AM352" i="98"/>
  <c r="AH352" i="98"/>
  <c r="AA352" i="98"/>
  <c r="T352" i="98"/>
  <c r="M352" i="98"/>
  <c r="AM351" i="98"/>
  <c r="AH351" i="98"/>
  <c r="AA351" i="98"/>
  <c r="T351" i="98"/>
  <c r="M351" i="98"/>
  <c r="P351" i="98" s="1"/>
  <c r="AM350" i="98"/>
  <c r="AH350" i="98"/>
  <c r="AA350" i="98"/>
  <c r="T350" i="98"/>
  <c r="M350" i="98"/>
  <c r="P350" i="98" s="1"/>
  <c r="AM349" i="98"/>
  <c r="AH349" i="98"/>
  <c r="AA349" i="98"/>
  <c r="T349" i="98"/>
  <c r="M349" i="98"/>
  <c r="P349" i="98" s="1"/>
  <c r="AM348" i="98"/>
  <c r="AH348" i="98"/>
  <c r="AA348" i="98"/>
  <c r="T348" i="98"/>
  <c r="M348" i="98"/>
  <c r="P348" i="98" s="1"/>
  <c r="AM347" i="98"/>
  <c r="AH347" i="98"/>
  <c r="AA347" i="98"/>
  <c r="T347" i="98"/>
  <c r="M347" i="98"/>
  <c r="P347" i="98" s="1"/>
  <c r="AM346" i="98"/>
  <c r="AH346" i="98"/>
  <c r="AA346" i="98"/>
  <c r="T346" i="98"/>
  <c r="M346" i="98"/>
  <c r="P346" i="98" s="1"/>
  <c r="AM345" i="98"/>
  <c r="AH345" i="98"/>
  <c r="AA345" i="98"/>
  <c r="T345" i="98"/>
  <c r="M345" i="98"/>
  <c r="AM344" i="98"/>
  <c r="AH344" i="98"/>
  <c r="AA344" i="98"/>
  <c r="T344" i="98"/>
  <c r="M344" i="98"/>
  <c r="P344" i="98" s="1"/>
  <c r="AM343" i="98"/>
  <c r="AH343" i="98"/>
  <c r="AA343" i="98"/>
  <c r="T343" i="98"/>
  <c r="M343" i="98"/>
  <c r="P343" i="98" s="1"/>
  <c r="AM342" i="98"/>
  <c r="AH342" i="98"/>
  <c r="AA342" i="98"/>
  <c r="T342" i="98"/>
  <c r="M342" i="98"/>
  <c r="AM341" i="98"/>
  <c r="AH341" i="98"/>
  <c r="AA341" i="98"/>
  <c r="T341" i="98"/>
  <c r="M341" i="98"/>
  <c r="AM340" i="98"/>
  <c r="AH340" i="98"/>
  <c r="AA340" i="98"/>
  <c r="T340" i="98"/>
  <c r="M340" i="98"/>
  <c r="P340" i="98" s="1"/>
  <c r="AM339" i="98"/>
  <c r="AH339" i="98"/>
  <c r="AA339" i="98"/>
  <c r="T339" i="98"/>
  <c r="M339" i="98"/>
  <c r="P339" i="98" s="1"/>
  <c r="AM338" i="98"/>
  <c r="AH338" i="98"/>
  <c r="AA338" i="98"/>
  <c r="T338" i="98"/>
  <c r="M338" i="98"/>
  <c r="P338" i="98" s="1"/>
  <c r="AM337" i="98"/>
  <c r="AH337" i="98"/>
  <c r="AA337" i="98"/>
  <c r="T337" i="98"/>
  <c r="M337" i="98"/>
  <c r="AM336" i="98"/>
  <c r="AH336" i="98"/>
  <c r="AA336" i="98"/>
  <c r="T336" i="98"/>
  <c r="M336" i="98"/>
  <c r="AM335" i="98"/>
  <c r="AH335" i="98"/>
  <c r="AA335" i="98"/>
  <c r="T335" i="98"/>
  <c r="M335" i="98"/>
  <c r="P335" i="98" s="1"/>
  <c r="AM334" i="98"/>
  <c r="AH334" i="98"/>
  <c r="AA334" i="98"/>
  <c r="T334" i="98"/>
  <c r="M334" i="98"/>
  <c r="P334" i="98" s="1"/>
  <c r="AM333" i="98"/>
  <c r="AH333" i="98"/>
  <c r="AA333" i="98"/>
  <c r="T333" i="98"/>
  <c r="M333" i="98"/>
  <c r="AM332" i="98"/>
  <c r="AH332" i="98"/>
  <c r="AA332" i="98"/>
  <c r="T332" i="98"/>
  <c r="M332" i="98"/>
  <c r="P332" i="98" s="1"/>
  <c r="AM331" i="98"/>
  <c r="AH331" i="98"/>
  <c r="AA331" i="98"/>
  <c r="T331" i="98"/>
  <c r="M331" i="98"/>
  <c r="AM330" i="98"/>
  <c r="AH330" i="98"/>
  <c r="AA330" i="98"/>
  <c r="T330" i="98"/>
  <c r="M330" i="98"/>
  <c r="P330" i="98" s="1"/>
  <c r="AM329" i="98"/>
  <c r="AH329" i="98"/>
  <c r="AA329" i="98"/>
  <c r="T329" i="98"/>
  <c r="M329" i="98"/>
  <c r="P329" i="98" s="1"/>
  <c r="AM328" i="98"/>
  <c r="AH328" i="98"/>
  <c r="AA328" i="98"/>
  <c r="T328" i="98"/>
  <c r="M328" i="98"/>
  <c r="P328" i="98" s="1"/>
  <c r="AM327" i="98"/>
  <c r="AH327" i="98"/>
  <c r="AA327" i="98"/>
  <c r="T327" i="98"/>
  <c r="M327" i="98"/>
  <c r="AM326" i="98"/>
  <c r="AH326" i="98"/>
  <c r="AA326" i="98"/>
  <c r="T326" i="98"/>
  <c r="M326" i="98"/>
  <c r="P326" i="98" s="1"/>
  <c r="AM325" i="98"/>
  <c r="AH325" i="98"/>
  <c r="AA325" i="98"/>
  <c r="T325" i="98"/>
  <c r="M325" i="98"/>
  <c r="P325" i="98" s="1"/>
  <c r="AM324" i="98"/>
  <c r="AH324" i="98"/>
  <c r="AA324" i="98"/>
  <c r="T324" i="98"/>
  <c r="M324" i="98"/>
  <c r="P324" i="98" s="1"/>
  <c r="AM323" i="98"/>
  <c r="AH323" i="98"/>
  <c r="AA323" i="98"/>
  <c r="T323" i="98"/>
  <c r="M323" i="98"/>
  <c r="AM322" i="98"/>
  <c r="AH322" i="98"/>
  <c r="AA322" i="98"/>
  <c r="T322" i="98"/>
  <c r="M322" i="98"/>
  <c r="P322" i="98" s="1"/>
  <c r="AM321" i="98"/>
  <c r="AH321" i="98"/>
  <c r="AA321" i="98"/>
  <c r="T321" i="98"/>
  <c r="M321" i="98"/>
  <c r="P321" i="98" s="1"/>
  <c r="AM320" i="98"/>
  <c r="AH320" i="98"/>
  <c r="AA320" i="98"/>
  <c r="T320" i="98"/>
  <c r="M320" i="98"/>
  <c r="P320" i="98" s="1"/>
  <c r="AM319" i="98"/>
  <c r="AH319" i="98"/>
  <c r="AA319" i="98"/>
  <c r="T319" i="98"/>
  <c r="M319" i="98"/>
  <c r="AM318" i="98"/>
  <c r="AH318" i="98"/>
  <c r="AA318" i="98"/>
  <c r="T318" i="98"/>
  <c r="M318" i="98"/>
  <c r="P318" i="98" s="1"/>
  <c r="AM317" i="98"/>
  <c r="AH317" i="98"/>
  <c r="AA317" i="98"/>
  <c r="T317" i="98"/>
  <c r="M317" i="98"/>
  <c r="P317" i="98" s="1"/>
  <c r="AM316" i="98"/>
  <c r="AH316" i="98"/>
  <c r="AA316" i="98"/>
  <c r="T316" i="98"/>
  <c r="M316" i="98"/>
  <c r="P316" i="98" s="1"/>
  <c r="AM315" i="98"/>
  <c r="AH315" i="98"/>
  <c r="AA315" i="98"/>
  <c r="T315" i="98"/>
  <c r="M315" i="98"/>
  <c r="AM314" i="98"/>
  <c r="AH314" i="98"/>
  <c r="AA314" i="98"/>
  <c r="T314" i="98"/>
  <c r="M314" i="98"/>
  <c r="P314" i="98" s="1"/>
  <c r="AM313" i="98"/>
  <c r="AH313" i="98"/>
  <c r="AA313" i="98"/>
  <c r="T313" i="98"/>
  <c r="M313" i="98"/>
  <c r="P313" i="98" s="1"/>
  <c r="AM312" i="98"/>
  <c r="AH312" i="98"/>
  <c r="AA312" i="98"/>
  <c r="T312" i="98"/>
  <c r="M312" i="98"/>
  <c r="P312" i="98" s="1"/>
  <c r="AM311" i="98"/>
  <c r="AH311" i="98"/>
  <c r="AA311" i="98"/>
  <c r="T311" i="98"/>
  <c r="M311" i="98"/>
  <c r="AM310" i="98"/>
  <c r="AH310" i="98"/>
  <c r="AA310" i="98"/>
  <c r="T310" i="98"/>
  <c r="M310" i="98"/>
  <c r="P310" i="98" s="1"/>
  <c r="AM309" i="98"/>
  <c r="AH309" i="98"/>
  <c r="AA309" i="98"/>
  <c r="T309" i="98"/>
  <c r="M309" i="98"/>
  <c r="P309" i="98" s="1"/>
  <c r="AM308" i="98"/>
  <c r="AH308" i="98"/>
  <c r="AA308" i="98"/>
  <c r="T308" i="98"/>
  <c r="M308" i="98"/>
  <c r="P308" i="98" s="1"/>
  <c r="AM307" i="98"/>
  <c r="AH307" i="98"/>
  <c r="AA307" i="98"/>
  <c r="T307" i="98"/>
  <c r="M307" i="98"/>
  <c r="AM306" i="98"/>
  <c r="AH306" i="98"/>
  <c r="AA306" i="98"/>
  <c r="T306" i="98"/>
  <c r="M306" i="98"/>
  <c r="P306" i="98" s="1"/>
  <c r="AM305" i="98"/>
  <c r="AH305" i="98"/>
  <c r="AA305" i="98"/>
  <c r="T305" i="98"/>
  <c r="M305" i="98"/>
  <c r="P305" i="98" s="1"/>
  <c r="AM304" i="98"/>
  <c r="AH304" i="98"/>
  <c r="AA304" i="98"/>
  <c r="T304" i="98"/>
  <c r="M304" i="98"/>
  <c r="P304" i="98" s="1"/>
  <c r="AM303" i="98"/>
  <c r="AH303" i="98"/>
  <c r="AA303" i="98"/>
  <c r="T303" i="98"/>
  <c r="M303" i="98"/>
  <c r="AM302" i="98"/>
  <c r="AH302" i="98"/>
  <c r="AA302" i="98"/>
  <c r="T302" i="98"/>
  <c r="M302" i="98"/>
  <c r="P302" i="98" s="1"/>
  <c r="AM301" i="98"/>
  <c r="AH301" i="98"/>
  <c r="AA301" i="98"/>
  <c r="T301" i="98"/>
  <c r="M301" i="98"/>
  <c r="P301" i="98" s="1"/>
  <c r="AM300" i="98"/>
  <c r="AH300" i="98"/>
  <c r="AA300" i="98"/>
  <c r="T300" i="98"/>
  <c r="M300" i="98"/>
  <c r="P300" i="98" s="1"/>
  <c r="AM299" i="98"/>
  <c r="AH299" i="98"/>
  <c r="AA299" i="98"/>
  <c r="T299" i="98"/>
  <c r="M299" i="98"/>
  <c r="AM298" i="98"/>
  <c r="AH298" i="98"/>
  <c r="AA298" i="98"/>
  <c r="T298" i="98"/>
  <c r="M298" i="98"/>
  <c r="P298" i="98" s="1"/>
  <c r="AM297" i="98"/>
  <c r="AH297" i="98"/>
  <c r="AA297" i="98"/>
  <c r="T297" i="98"/>
  <c r="M297" i="98"/>
  <c r="P297" i="98" s="1"/>
  <c r="AM296" i="98"/>
  <c r="AH296" i="98"/>
  <c r="AA296" i="98"/>
  <c r="T296" i="98"/>
  <c r="M296" i="98"/>
  <c r="P296" i="98" s="1"/>
  <c r="AM295" i="98"/>
  <c r="AH295" i="98"/>
  <c r="AA295" i="98"/>
  <c r="T295" i="98"/>
  <c r="M295" i="98"/>
  <c r="AM294" i="98"/>
  <c r="AH294" i="98"/>
  <c r="AA294" i="98"/>
  <c r="T294" i="98"/>
  <c r="M294" i="98"/>
  <c r="P294" i="98" s="1"/>
  <c r="AM293" i="98"/>
  <c r="AH293" i="98"/>
  <c r="AA293" i="98"/>
  <c r="T293" i="98"/>
  <c r="M293" i="98"/>
  <c r="P293" i="98" s="1"/>
  <c r="AM292" i="98"/>
  <c r="AH292" i="98"/>
  <c r="AA292" i="98"/>
  <c r="T292" i="98"/>
  <c r="M292" i="98"/>
  <c r="P292" i="98" s="1"/>
  <c r="AM291" i="98"/>
  <c r="AH291" i="98"/>
  <c r="AA291" i="98"/>
  <c r="T291" i="98"/>
  <c r="M291" i="98"/>
  <c r="AM290" i="98"/>
  <c r="AH290" i="98"/>
  <c r="AA290" i="98"/>
  <c r="T290" i="98"/>
  <c r="M290" i="98"/>
  <c r="P290" i="98" s="1"/>
  <c r="AM289" i="98"/>
  <c r="AH289" i="98"/>
  <c r="AA289" i="98"/>
  <c r="T289" i="98"/>
  <c r="M289" i="98"/>
  <c r="P289" i="98" s="1"/>
  <c r="AM288" i="98"/>
  <c r="AH288" i="98"/>
  <c r="AA288" i="98"/>
  <c r="T288" i="98"/>
  <c r="M288" i="98"/>
  <c r="P288" i="98" s="1"/>
  <c r="AM287" i="98"/>
  <c r="AH287" i="98"/>
  <c r="AA287" i="98"/>
  <c r="T287" i="98"/>
  <c r="M287" i="98"/>
  <c r="AM286" i="98"/>
  <c r="AH286" i="98"/>
  <c r="AA286" i="98"/>
  <c r="T286" i="98"/>
  <c r="M286" i="98"/>
  <c r="P286" i="98" s="1"/>
  <c r="AM285" i="98"/>
  <c r="AH285" i="98"/>
  <c r="AA285" i="98"/>
  <c r="T285" i="98"/>
  <c r="M285" i="98"/>
  <c r="P285" i="98" s="1"/>
  <c r="AM284" i="98"/>
  <c r="AH284" i="98"/>
  <c r="AA284" i="98"/>
  <c r="T284" i="98"/>
  <c r="M284" i="98"/>
  <c r="P284" i="98" s="1"/>
  <c r="AM283" i="98"/>
  <c r="AH283" i="98"/>
  <c r="AA283" i="98"/>
  <c r="T283" i="98"/>
  <c r="M283" i="98"/>
  <c r="AM282" i="98"/>
  <c r="AH282" i="98"/>
  <c r="AA282" i="98"/>
  <c r="T282" i="98"/>
  <c r="M282" i="98"/>
  <c r="P282" i="98" s="1"/>
  <c r="AM281" i="98"/>
  <c r="AH281" i="98"/>
  <c r="AA281" i="98"/>
  <c r="T281" i="98"/>
  <c r="M281" i="98"/>
  <c r="P281" i="98" s="1"/>
  <c r="AM280" i="98"/>
  <c r="AH280" i="98"/>
  <c r="AA280" i="98"/>
  <c r="T280" i="98"/>
  <c r="M280" i="98"/>
  <c r="P280" i="98" s="1"/>
  <c r="AM279" i="98"/>
  <c r="AH279" i="98"/>
  <c r="AA279" i="98"/>
  <c r="T279" i="98"/>
  <c r="M279" i="98"/>
  <c r="AM278" i="98"/>
  <c r="AH278" i="98"/>
  <c r="AA278" i="98"/>
  <c r="T278" i="98"/>
  <c r="M278" i="98"/>
  <c r="P278" i="98" s="1"/>
  <c r="AM277" i="98"/>
  <c r="AH277" i="98"/>
  <c r="AA277" i="98"/>
  <c r="T277" i="98"/>
  <c r="M277" i="98"/>
  <c r="P277" i="98" s="1"/>
  <c r="AM276" i="98"/>
  <c r="AH276" i="98"/>
  <c r="AA276" i="98"/>
  <c r="T276" i="98"/>
  <c r="M276" i="98"/>
  <c r="P276" i="98" s="1"/>
  <c r="AM275" i="98"/>
  <c r="AH275" i="98"/>
  <c r="AA275" i="98"/>
  <c r="T275" i="98"/>
  <c r="M275" i="98"/>
  <c r="AM274" i="98"/>
  <c r="AH274" i="98"/>
  <c r="AA274" i="98"/>
  <c r="T274" i="98"/>
  <c r="M274" i="98"/>
  <c r="P274" i="98" s="1"/>
  <c r="AM273" i="98"/>
  <c r="AH273" i="98"/>
  <c r="AA273" i="98"/>
  <c r="T273" i="98"/>
  <c r="M273" i="98"/>
  <c r="P273" i="98" s="1"/>
  <c r="AM272" i="98"/>
  <c r="AH272" i="98"/>
  <c r="AA272" i="98"/>
  <c r="T272" i="98"/>
  <c r="M272" i="98"/>
  <c r="P272" i="98" s="1"/>
  <c r="AM271" i="98"/>
  <c r="AH271" i="98"/>
  <c r="AA271" i="98"/>
  <c r="T271" i="98"/>
  <c r="M271" i="98"/>
  <c r="AM270" i="98"/>
  <c r="AH270" i="98"/>
  <c r="AA270" i="98"/>
  <c r="T270" i="98"/>
  <c r="M270" i="98"/>
  <c r="P270" i="98" s="1"/>
  <c r="AM269" i="98"/>
  <c r="AH269" i="98"/>
  <c r="AA269" i="98"/>
  <c r="T269" i="98"/>
  <c r="M269" i="98"/>
  <c r="P269" i="98" s="1"/>
  <c r="AM268" i="98"/>
  <c r="AH268" i="98"/>
  <c r="AA268" i="98"/>
  <c r="T268" i="98"/>
  <c r="M268" i="98"/>
  <c r="P268" i="98" s="1"/>
  <c r="AM267" i="98"/>
  <c r="AH267" i="98"/>
  <c r="AA267" i="98"/>
  <c r="T267" i="98"/>
  <c r="M267" i="98"/>
  <c r="AM266" i="98"/>
  <c r="AH266" i="98"/>
  <c r="AA266" i="98"/>
  <c r="T266" i="98"/>
  <c r="M266" i="98"/>
  <c r="P266" i="98" s="1"/>
  <c r="AM265" i="98"/>
  <c r="AH265" i="98"/>
  <c r="AA265" i="98"/>
  <c r="T265" i="98"/>
  <c r="M265" i="98"/>
  <c r="P265" i="98" s="1"/>
  <c r="AM264" i="98"/>
  <c r="AH264" i="98"/>
  <c r="AA264" i="98"/>
  <c r="T264" i="98"/>
  <c r="M264" i="98"/>
  <c r="P264" i="98" s="1"/>
  <c r="AM263" i="98"/>
  <c r="AH263" i="98"/>
  <c r="AA263" i="98"/>
  <c r="T263" i="98"/>
  <c r="M263" i="98"/>
  <c r="AM262" i="98"/>
  <c r="AH262" i="98"/>
  <c r="AA262" i="98"/>
  <c r="T262" i="98"/>
  <c r="M262" i="98"/>
  <c r="P262" i="98" s="1"/>
  <c r="AM261" i="98"/>
  <c r="AH261" i="98"/>
  <c r="AA261" i="98"/>
  <c r="T261" i="98"/>
  <c r="M261" i="98"/>
  <c r="P261" i="98" s="1"/>
  <c r="AM260" i="98"/>
  <c r="AH260" i="98"/>
  <c r="AA260" i="98"/>
  <c r="T260" i="98"/>
  <c r="M260" i="98"/>
  <c r="P260" i="98" s="1"/>
  <c r="AM259" i="98"/>
  <c r="AH259" i="98"/>
  <c r="AA259" i="98"/>
  <c r="T259" i="98"/>
  <c r="M259" i="98"/>
  <c r="AM258" i="98"/>
  <c r="AH258" i="98"/>
  <c r="AA258" i="98"/>
  <c r="T258" i="98"/>
  <c r="M258" i="98"/>
  <c r="P258" i="98" s="1"/>
  <c r="AM257" i="98"/>
  <c r="AH257" i="98"/>
  <c r="AA257" i="98"/>
  <c r="T257" i="98"/>
  <c r="M257" i="98"/>
  <c r="P257" i="98" s="1"/>
  <c r="AM256" i="98"/>
  <c r="AH256" i="98"/>
  <c r="AA256" i="98"/>
  <c r="T256" i="98"/>
  <c r="M256" i="98"/>
  <c r="P256" i="98" s="1"/>
  <c r="AM255" i="98"/>
  <c r="AH255" i="98"/>
  <c r="AA255" i="98"/>
  <c r="T255" i="98"/>
  <c r="M255" i="98"/>
  <c r="AM254" i="98"/>
  <c r="AH254" i="98"/>
  <c r="AA254" i="98"/>
  <c r="T254" i="98"/>
  <c r="M254" i="98"/>
  <c r="P254" i="98" s="1"/>
  <c r="AM253" i="98"/>
  <c r="AH253" i="98"/>
  <c r="AA253" i="98"/>
  <c r="T253" i="98"/>
  <c r="M253" i="98"/>
  <c r="P253" i="98" s="1"/>
  <c r="AM252" i="98"/>
  <c r="AH252" i="98"/>
  <c r="AA252" i="98"/>
  <c r="T252" i="98"/>
  <c r="M252" i="98"/>
  <c r="P252" i="98" s="1"/>
  <c r="AM251" i="98"/>
  <c r="AH251" i="98"/>
  <c r="AA251" i="98"/>
  <c r="T251" i="98"/>
  <c r="M251" i="98"/>
  <c r="AM250" i="98"/>
  <c r="AH250" i="98"/>
  <c r="AA250" i="98"/>
  <c r="T250" i="98"/>
  <c r="M250" i="98"/>
  <c r="P250" i="98" s="1"/>
  <c r="AM249" i="98"/>
  <c r="AH249" i="98"/>
  <c r="AA249" i="98"/>
  <c r="T249" i="98"/>
  <c r="M249" i="98"/>
  <c r="P249" i="98" s="1"/>
  <c r="AM248" i="98"/>
  <c r="AH248" i="98"/>
  <c r="AA248" i="98"/>
  <c r="T248" i="98"/>
  <c r="M248" i="98"/>
  <c r="P248" i="98" s="1"/>
  <c r="AM247" i="98"/>
  <c r="AH247" i="98"/>
  <c r="AA247" i="98"/>
  <c r="T247" i="98"/>
  <c r="M247" i="98"/>
  <c r="AM246" i="98"/>
  <c r="AH246" i="98"/>
  <c r="AA246" i="98"/>
  <c r="T246" i="98"/>
  <c r="M246" i="98"/>
  <c r="P246" i="98" s="1"/>
  <c r="AM245" i="98"/>
  <c r="AH245" i="98"/>
  <c r="AA245" i="98"/>
  <c r="T245" i="98"/>
  <c r="M245" i="98"/>
  <c r="P245" i="98" s="1"/>
  <c r="AM244" i="98"/>
  <c r="AH244" i="98"/>
  <c r="AA244" i="98"/>
  <c r="T244" i="98"/>
  <c r="M244" i="98"/>
  <c r="P244" i="98" s="1"/>
  <c r="AM243" i="98"/>
  <c r="AH243" i="98"/>
  <c r="AA243" i="98"/>
  <c r="T243" i="98"/>
  <c r="M243" i="98"/>
  <c r="AM242" i="98"/>
  <c r="AH242" i="98"/>
  <c r="AA242" i="98"/>
  <c r="T242" i="98"/>
  <c r="M242" i="98"/>
  <c r="P242" i="98" s="1"/>
  <c r="AM241" i="98"/>
  <c r="AH241" i="98"/>
  <c r="AA241" i="98"/>
  <c r="T241" i="98"/>
  <c r="M241" i="98"/>
  <c r="P241" i="98" s="1"/>
  <c r="AM240" i="98"/>
  <c r="AH240" i="98"/>
  <c r="AA240" i="98"/>
  <c r="T240" i="98"/>
  <c r="M240" i="98"/>
  <c r="P240" i="98" s="1"/>
  <c r="AM239" i="98"/>
  <c r="AH239" i="98"/>
  <c r="AA239" i="98"/>
  <c r="T239" i="98"/>
  <c r="M239" i="98"/>
  <c r="AM238" i="98"/>
  <c r="AH238" i="98"/>
  <c r="AA238" i="98"/>
  <c r="T238" i="98"/>
  <c r="M238" i="98"/>
  <c r="P238" i="98" s="1"/>
  <c r="AM237" i="98"/>
  <c r="AH237" i="98"/>
  <c r="AA237" i="98"/>
  <c r="T237" i="98"/>
  <c r="M237" i="98"/>
  <c r="P237" i="98" s="1"/>
  <c r="AM236" i="98"/>
  <c r="AH236" i="98"/>
  <c r="AA236" i="98"/>
  <c r="T236" i="98"/>
  <c r="M236" i="98"/>
  <c r="P236" i="98" s="1"/>
  <c r="AM235" i="98"/>
  <c r="AH235" i="98"/>
  <c r="AA235" i="98"/>
  <c r="T235" i="98"/>
  <c r="M235" i="98"/>
  <c r="AM234" i="98"/>
  <c r="AH234" i="98"/>
  <c r="AA234" i="98"/>
  <c r="T234" i="98"/>
  <c r="M234" i="98"/>
  <c r="P234" i="98" s="1"/>
  <c r="AM233" i="98"/>
  <c r="AH233" i="98"/>
  <c r="AA233" i="98"/>
  <c r="T233" i="98"/>
  <c r="M233" i="98"/>
  <c r="P233" i="98" s="1"/>
  <c r="AM232" i="98"/>
  <c r="AH232" i="98"/>
  <c r="AA232" i="98"/>
  <c r="T232" i="98"/>
  <c r="M232" i="98"/>
  <c r="AM231" i="98"/>
  <c r="AH231" i="98"/>
  <c r="AA231" i="98"/>
  <c r="T231" i="98"/>
  <c r="M231" i="98"/>
  <c r="AM230" i="98"/>
  <c r="AH230" i="98"/>
  <c r="AA230" i="98"/>
  <c r="T230" i="98"/>
  <c r="M230" i="98"/>
  <c r="P230" i="98" s="1"/>
  <c r="AM229" i="98"/>
  <c r="AH229" i="98"/>
  <c r="AA229" i="98"/>
  <c r="T229" i="98"/>
  <c r="M229" i="98"/>
  <c r="P229" i="98" s="1"/>
  <c r="AM228" i="98"/>
  <c r="AH228" i="98"/>
  <c r="AA228" i="98"/>
  <c r="T228" i="98"/>
  <c r="M228" i="98"/>
  <c r="P228" i="98" s="1"/>
  <c r="AM227" i="98"/>
  <c r="AH227" i="98"/>
  <c r="AA227" i="98"/>
  <c r="T227" i="98"/>
  <c r="M227" i="98"/>
  <c r="AM226" i="98"/>
  <c r="AH226" i="98"/>
  <c r="AA226" i="98"/>
  <c r="T226" i="98"/>
  <c r="M226" i="98"/>
  <c r="P226" i="98" s="1"/>
  <c r="AM225" i="98"/>
  <c r="AH225" i="98"/>
  <c r="AA225" i="98"/>
  <c r="T225" i="98"/>
  <c r="M225" i="98"/>
  <c r="P225" i="98" s="1"/>
  <c r="AM224" i="98"/>
  <c r="AH224" i="98"/>
  <c r="AA224" i="98"/>
  <c r="T224" i="98"/>
  <c r="M224" i="98"/>
  <c r="P224" i="98" s="1"/>
  <c r="AM223" i="98"/>
  <c r="AH223" i="98"/>
  <c r="AA223" i="98"/>
  <c r="T223" i="98"/>
  <c r="M223" i="98"/>
  <c r="AM222" i="98"/>
  <c r="AH222" i="98"/>
  <c r="AA222" i="98"/>
  <c r="T222" i="98"/>
  <c r="M222" i="98"/>
  <c r="P222" i="98" s="1"/>
  <c r="AM221" i="98"/>
  <c r="AH221" i="98"/>
  <c r="AA221" i="98"/>
  <c r="T221" i="98"/>
  <c r="M221" i="98"/>
  <c r="P221" i="98" s="1"/>
  <c r="AM220" i="98"/>
  <c r="AH220" i="98"/>
  <c r="AA220" i="98"/>
  <c r="T220" i="98"/>
  <c r="M220" i="98"/>
  <c r="P220" i="98" s="1"/>
  <c r="AM219" i="98"/>
  <c r="AH219" i="98"/>
  <c r="AA219" i="98"/>
  <c r="T219" i="98"/>
  <c r="M219" i="98"/>
  <c r="AM218" i="98"/>
  <c r="AH218" i="98"/>
  <c r="AA218" i="98"/>
  <c r="T218" i="98"/>
  <c r="M218" i="98"/>
  <c r="P218" i="98" s="1"/>
  <c r="AM217" i="98"/>
  <c r="AH217" i="98"/>
  <c r="AA217" i="98"/>
  <c r="T217" i="98"/>
  <c r="M217" i="98"/>
  <c r="P217" i="98" s="1"/>
  <c r="AM216" i="98"/>
  <c r="AH216" i="98"/>
  <c r="AA216" i="98"/>
  <c r="T216" i="98"/>
  <c r="M216" i="98"/>
  <c r="AM215" i="98"/>
  <c r="AH215" i="98"/>
  <c r="AA215" i="98"/>
  <c r="T215" i="98"/>
  <c r="M215" i="98"/>
  <c r="AM214" i="98"/>
  <c r="AH214" i="98"/>
  <c r="AA214" i="98"/>
  <c r="T214" i="98"/>
  <c r="M214" i="98"/>
  <c r="P214" i="98" s="1"/>
  <c r="AM213" i="98"/>
  <c r="AH213" i="98"/>
  <c r="AA213" i="98"/>
  <c r="T213" i="98"/>
  <c r="W213" i="98" s="1"/>
  <c r="AM212" i="98"/>
  <c r="AH212" i="98"/>
  <c r="AA212" i="98"/>
  <c r="T212" i="98"/>
  <c r="M212" i="98"/>
  <c r="P212" i="98" s="1"/>
  <c r="AM211" i="98"/>
  <c r="AH211" i="98"/>
  <c r="AA211" i="98"/>
  <c r="T211" i="98"/>
  <c r="P211" i="98"/>
  <c r="AM210" i="98"/>
  <c r="AH210" i="98"/>
  <c r="AA210" i="98"/>
  <c r="T210" i="98"/>
  <c r="M210" i="98"/>
  <c r="P210" i="98" s="1"/>
  <c r="AM209" i="98"/>
  <c r="AH209" i="98"/>
  <c r="AA209" i="98"/>
  <c r="T209" i="98"/>
  <c r="M209" i="98"/>
  <c r="P209" i="98" s="1"/>
  <c r="AM208" i="98"/>
  <c r="AH208" i="98"/>
  <c r="AA208" i="98"/>
  <c r="T208" i="98"/>
  <c r="M208" i="98"/>
  <c r="P208" i="98" s="1"/>
  <c r="AM207" i="98"/>
  <c r="AH207" i="98"/>
  <c r="AA207" i="98"/>
  <c r="T207" i="98"/>
  <c r="M207" i="98"/>
  <c r="P207" i="98" s="1"/>
  <c r="AM206" i="98"/>
  <c r="AH206" i="98"/>
  <c r="AA206" i="98"/>
  <c r="T206" i="98"/>
  <c r="M206" i="98"/>
  <c r="P206" i="98" s="1"/>
  <c r="AM205" i="98"/>
  <c r="AH205" i="98"/>
  <c r="AA205" i="98"/>
  <c r="T205" i="98"/>
  <c r="M205" i="98"/>
  <c r="P205" i="98" s="1"/>
  <c r="AM204" i="98"/>
  <c r="AH204" i="98"/>
  <c r="AA204" i="98"/>
  <c r="T204" i="98"/>
  <c r="M204" i="98"/>
  <c r="P204" i="98" s="1"/>
  <c r="AM203" i="98"/>
  <c r="AH203" i="98"/>
  <c r="AA203" i="98"/>
  <c r="T203" i="98"/>
  <c r="M203" i="98"/>
  <c r="AM202" i="98"/>
  <c r="AH202" i="98"/>
  <c r="AA202" i="98"/>
  <c r="T202" i="98"/>
  <c r="M202" i="98"/>
  <c r="P202" i="98" s="1"/>
  <c r="AM201" i="98"/>
  <c r="AH201" i="98"/>
  <c r="AA201" i="98"/>
  <c r="T201" i="98"/>
  <c r="M201" i="98"/>
  <c r="P201" i="98" s="1"/>
  <c r="AM200" i="98"/>
  <c r="AH200" i="98"/>
  <c r="AA200" i="98"/>
  <c r="T200" i="98"/>
  <c r="M200" i="98"/>
  <c r="P200" i="98" s="1"/>
  <c r="AM199" i="98"/>
  <c r="AH199" i="98"/>
  <c r="AA199" i="98"/>
  <c r="T199" i="98"/>
  <c r="M199" i="98"/>
  <c r="P199" i="98" s="1"/>
  <c r="AM198" i="98"/>
  <c r="AH198" i="98"/>
  <c r="AA198" i="98"/>
  <c r="T198" i="98"/>
  <c r="M198" i="98"/>
  <c r="P198" i="98" s="1"/>
  <c r="AM197" i="98"/>
  <c r="AH197" i="98"/>
  <c r="AA197" i="98"/>
  <c r="T197" i="98"/>
  <c r="M197" i="98"/>
  <c r="AM196" i="98"/>
  <c r="AH196" i="98"/>
  <c r="AA196" i="98"/>
  <c r="T196" i="98"/>
  <c r="M196" i="98"/>
  <c r="AM195" i="98"/>
  <c r="AH195" i="98"/>
  <c r="AA195" i="98"/>
  <c r="T195" i="98"/>
  <c r="M195" i="98"/>
  <c r="AM194" i="98"/>
  <c r="AH194" i="98"/>
  <c r="AA194" i="98"/>
  <c r="T194" i="98"/>
  <c r="M194" i="98"/>
  <c r="P194" i="98" s="1"/>
  <c r="AM193" i="98"/>
  <c r="AH193" i="98"/>
  <c r="AA193" i="98"/>
  <c r="T193" i="98"/>
  <c r="M193" i="98"/>
  <c r="P193" i="98" s="1"/>
  <c r="AM192" i="98"/>
  <c r="AH192" i="98"/>
  <c r="AA192" i="98"/>
  <c r="T192" i="98"/>
  <c r="M192" i="98"/>
  <c r="P192" i="98" s="1"/>
  <c r="AM191" i="98"/>
  <c r="AH191" i="98"/>
  <c r="AA191" i="98"/>
  <c r="T191" i="98"/>
  <c r="M191" i="98"/>
  <c r="P191" i="98" s="1"/>
  <c r="AM190" i="98"/>
  <c r="AH190" i="98"/>
  <c r="AA190" i="98"/>
  <c r="T190" i="98"/>
  <c r="M190" i="98"/>
  <c r="P190" i="98" s="1"/>
  <c r="AM189" i="98"/>
  <c r="AH189" i="98"/>
  <c r="AA189" i="98"/>
  <c r="T189" i="98"/>
  <c r="M189" i="98"/>
  <c r="P189" i="98" s="1"/>
  <c r="AM188" i="98"/>
  <c r="AH188" i="98"/>
  <c r="AA188" i="98"/>
  <c r="T188" i="98"/>
  <c r="M188" i="98"/>
  <c r="P188" i="98" s="1"/>
  <c r="AM187" i="98"/>
  <c r="AH187" i="98"/>
  <c r="AA187" i="98"/>
  <c r="T187" i="98"/>
  <c r="M187" i="98"/>
  <c r="AM186" i="98"/>
  <c r="AH186" i="98"/>
  <c r="AA186" i="98"/>
  <c r="T186" i="98"/>
  <c r="M186" i="98"/>
  <c r="P186" i="98" s="1"/>
  <c r="AM185" i="98"/>
  <c r="AH185" i="98"/>
  <c r="AA185" i="98"/>
  <c r="T185" i="98"/>
  <c r="M185" i="98"/>
  <c r="P185" i="98" s="1"/>
  <c r="AM184" i="98"/>
  <c r="AH184" i="98"/>
  <c r="AA184" i="98"/>
  <c r="T184" i="98"/>
  <c r="M184" i="98"/>
  <c r="P184" i="98" s="1"/>
  <c r="AM183" i="98"/>
  <c r="AH183" i="98"/>
  <c r="AA183" i="98"/>
  <c r="T183" i="98"/>
  <c r="M183" i="98"/>
  <c r="AM182" i="98"/>
  <c r="AH182" i="98"/>
  <c r="AA182" i="98"/>
  <c r="T182" i="98"/>
  <c r="M182" i="98"/>
  <c r="P182" i="98" s="1"/>
  <c r="AM181" i="98"/>
  <c r="AH181" i="98"/>
  <c r="AA181" i="98"/>
  <c r="T181" i="98"/>
  <c r="M181" i="98"/>
  <c r="P181" i="98" s="1"/>
  <c r="AM180" i="98"/>
  <c r="AH180" i="98"/>
  <c r="AA180" i="98"/>
  <c r="T180" i="98"/>
  <c r="M180" i="98"/>
  <c r="P180" i="98" s="1"/>
  <c r="AM179" i="98"/>
  <c r="AH179" i="98"/>
  <c r="AA179" i="98"/>
  <c r="T179" i="98"/>
  <c r="M179" i="98"/>
  <c r="AM178" i="98"/>
  <c r="AH178" i="98"/>
  <c r="AA178" i="98"/>
  <c r="T178" i="98"/>
  <c r="M178" i="98"/>
  <c r="P178" i="98" s="1"/>
  <c r="AM177" i="98"/>
  <c r="AH177" i="98"/>
  <c r="AA177" i="98"/>
  <c r="T177" i="98"/>
  <c r="M177" i="98"/>
  <c r="P177" i="98" s="1"/>
  <c r="AM176" i="98"/>
  <c r="AH176" i="98"/>
  <c r="AA176" i="98"/>
  <c r="T176" i="98"/>
  <c r="M176" i="98"/>
  <c r="P176" i="98" s="1"/>
  <c r="AM175" i="98"/>
  <c r="AH175" i="98"/>
  <c r="AA175" i="98"/>
  <c r="T175" i="98"/>
  <c r="M175" i="98"/>
  <c r="AM174" i="98"/>
  <c r="AH174" i="98"/>
  <c r="AA174" i="98"/>
  <c r="T174" i="98"/>
  <c r="M174" i="98"/>
  <c r="AM173" i="98"/>
  <c r="AH173" i="98"/>
  <c r="AA173" i="98"/>
  <c r="T173" i="98"/>
  <c r="M173" i="98"/>
  <c r="P173" i="98" s="1"/>
  <c r="AM172" i="98"/>
  <c r="AH172" i="98"/>
  <c r="AA172" i="98"/>
  <c r="T172" i="98"/>
  <c r="M172" i="98"/>
  <c r="P172" i="98" s="1"/>
  <c r="AM171" i="98"/>
  <c r="AH171" i="98"/>
  <c r="AA171" i="98"/>
  <c r="T171" i="98"/>
  <c r="M171" i="98"/>
  <c r="AM170" i="98"/>
  <c r="AH170" i="98"/>
  <c r="AA170" i="98"/>
  <c r="T170" i="98"/>
  <c r="M170" i="98"/>
  <c r="AM169" i="98"/>
  <c r="AH169" i="98"/>
  <c r="AA169" i="98"/>
  <c r="T169" i="98"/>
  <c r="M169" i="98"/>
  <c r="P169" i="98" s="1"/>
  <c r="AM168" i="98"/>
  <c r="AH168" i="98"/>
  <c r="AA168" i="98"/>
  <c r="T168" i="98"/>
  <c r="M168" i="98"/>
  <c r="P168" i="98" s="1"/>
  <c r="AM167" i="98"/>
  <c r="AH167" i="98"/>
  <c r="AA167" i="98"/>
  <c r="T167" i="98"/>
  <c r="M167" i="98"/>
  <c r="AM166" i="98"/>
  <c r="AH166" i="98"/>
  <c r="AA166" i="98"/>
  <c r="T166" i="98"/>
  <c r="M166" i="98"/>
  <c r="AM165" i="98"/>
  <c r="AH165" i="98"/>
  <c r="AA165" i="98"/>
  <c r="T165" i="98"/>
  <c r="M165" i="98"/>
  <c r="P165" i="98" s="1"/>
  <c r="AM164" i="98"/>
  <c r="AH164" i="98"/>
  <c r="AA164" i="98"/>
  <c r="T164" i="98"/>
  <c r="M164" i="98"/>
  <c r="P164" i="98" s="1"/>
  <c r="AM163" i="98"/>
  <c r="AH163" i="98"/>
  <c r="AA163" i="98"/>
  <c r="T163" i="98"/>
  <c r="M163" i="98"/>
  <c r="AM162" i="98"/>
  <c r="AH162" i="98"/>
  <c r="AA162" i="98"/>
  <c r="T162" i="98"/>
  <c r="M162" i="98"/>
  <c r="AM161" i="98"/>
  <c r="AH161" i="98"/>
  <c r="AA161" i="98"/>
  <c r="T161" i="98"/>
  <c r="M161" i="98"/>
  <c r="P161" i="98" s="1"/>
  <c r="AM160" i="98"/>
  <c r="AH160" i="98"/>
  <c r="AA160" i="98"/>
  <c r="T160" i="98"/>
  <c r="M160" i="98"/>
  <c r="P160" i="98" s="1"/>
  <c r="AM159" i="98"/>
  <c r="AH159" i="98"/>
  <c r="AA159" i="98"/>
  <c r="T159" i="98"/>
  <c r="M159" i="98"/>
  <c r="P159" i="98" s="1"/>
  <c r="AM158" i="98"/>
  <c r="AH158" i="98"/>
  <c r="AA158" i="98"/>
  <c r="T158" i="98"/>
  <c r="M158" i="98"/>
  <c r="P158" i="98" s="1"/>
  <c r="AM157" i="98"/>
  <c r="AH157" i="98"/>
  <c r="AA157" i="98"/>
  <c r="T157" i="98"/>
  <c r="M157" i="98"/>
  <c r="AM156" i="98"/>
  <c r="AH156" i="98"/>
  <c r="AA156" i="98"/>
  <c r="T156" i="98"/>
  <c r="M156" i="98"/>
  <c r="P156" i="98" s="1"/>
  <c r="AM155" i="98"/>
  <c r="AH155" i="98"/>
  <c r="AA155" i="98"/>
  <c r="T155" i="98"/>
  <c r="M155" i="98"/>
  <c r="P155" i="98" s="1"/>
  <c r="AM154" i="98"/>
  <c r="AH154" i="98"/>
  <c r="AA154" i="98"/>
  <c r="T154" i="98"/>
  <c r="M154" i="98"/>
  <c r="P154" i="98" s="1"/>
  <c r="AM153" i="98"/>
  <c r="AH153" i="98"/>
  <c r="AA153" i="98"/>
  <c r="T153" i="98"/>
  <c r="M153" i="98"/>
  <c r="AM152" i="98"/>
  <c r="AH152" i="98"/>
  <c r="AA152" i="98"/>
  <c r="T152" i="98"/>
  <c r="M152" i="98"/>
  <c r="P152" i="98" s="1"/>
  <c r="AM151" i="98"/>
  <c r="AH151" i="98"/>
  <c r="AA151" i="98"/>
  <c r="T151" i="98"/>
  <c r="M151" i="98"/>
  <c r="P151" i="98" s="1"/>
  <c r="AM150" i="98"/>
  <c r="AH150" i="98"/>
  <c r="AA150" i="98"/>
  <c r="T150" i="98"/>
  <c r="M150" i="98"/>
  <c r="AM149" i="98"/>
  <c r="AH149" i="98"/>
  <c r="AA149" i="98"/>
  <c r="T149" i="98"/>
  <c r="M149" i="98"/>
  <c r="AM148" i="98"/>
  <c r="AH148" i="98"/>
  <c r="AA148" i="98"/>
  <c r="T148" i="98"/>
  <c r="M148" i="98"/>
  <c r="P148" i="98" s="1"/>
  <c r="AM147" i="98"/>
  <c r="AH147" i="98"/>
  <c r="AA147" i="98"/>
  <c r="T147" i="98"/>
  <c r="M147" i="98"/>
  <c r="P147" i="98" s="1"/>
  <c r="AM146" i="98"/>
  <c r="AH146" i="98"/>
  <c r="AA146" i="98"/>
  <c r="T146" i="98"/>
  <c r="M146" i="98"/>
  <c r="P146" i="98" s="1"/>
  <c r="AM145" i="98"/>
  <c r="AH145" i="98"/>
  <c r="AA145" i="98"/>
  <c r="T145" i="98"/>
  <c r="M145" i="98"/>
  <c r="P145" i="98" s="1"/>
  <c r="AM144" i="98"/>
  <c r="AH144" i="98"/>
  <c r="AA144" i="98"/>
  <c r="T144" i="98"/>
  <c r="M144" i="98"/>
  <c r="P144" i="98" s="1"/>
  <c r="AM143" i="98"/>
  <c r="AH143" i="98"/>
  <c r="AA143" i="98"/>
  <c r="T143" i="98"/>
  <c r="M143" i="98"/>
  <c r="P143" i="98" s="1"/>
  <c r="AM142" i="98"/>
  <c r="AH142" i="98"/>
  <c r="AA142" i="98"/>
  <c r="T142" i="98"/>
  <c r="M142" i="98"/>
  <c r="AM141" i="98"/>
  <c r="AH141" i="98"/>
  <c r="AA141" i="98"/>
  <c r="T141" i="98"/>
  <c r="M141" i="98"/>
  <c r="P141" i="98" s="1"/>
  <c r="AM140" i="98"/>
  <c r="AH140" i="98"/>
  <c r="AA140" i="98"/>
  <c r="T140" i="98"/>
  <c r="M140" i="98"/>
  <c r="AM139" i="98"/>
  <c r="AH139" i="98"/>
  <c r="AA139" i="98"/>
  <c r="T139" i="98"/>
  <c r="M139" i="98"/>
  <c r="AM138" i="98"/>
  <c r="AH138" i="98"/>
  <c r="AA138" i="98"/>
  <c r="T138" i="98"/>
  <c r="M138" i="98"/>
  <c r="P138" i="98" s="1"/>
  <c r="AM137" i="98"/>
  <c r="AH137" i="98"/>
  <c r="AA137" i="98"/>
  <c r="T137" i="98"/>
  <c r="M137" i="98"/>
  <c r="P137" i="98" s="1"/>
  <c r="AM136" i="98"/>
  <c r="AH136" i="98"/>
  <c r="AA136" i="98"/>
  <c r="T136" i="98"/>
  <c r="M136" i="98"/>
  <c r="AM135" i="98"/>
  <c r="AH135" i="98"/>
  <c r="AA135" i="98"/>
  <c r="T135" i="98"/>
  <c r="M135" i="98"/>
  <c r="AM134" i="98"/>
  <c r="AH134" i="98"/>
  <c r="AA134" i="98"/>
  <c r="T134" i="98"/>
  <c r="M134" i="98"/>
  <c r="P134" i="98" s="1"/>
  <c r="AM133" i="98"/>
  <c r="AH133" i="98"/>
  <c r="AA133" i="98"/>
  <c r="T133" i="98"/>
  <c r="M133" i="98"/>
  <c r="P133" i="98" s="1"/>
  <c r="AM132" i="98"/>
  <c r="AH132" i="98"/>
  <c r="AA132" i="98"/>
  <c r="T132" i="98"/>
  <c r="M132" i="98"/>
  <c r="AM131" i="98"/>
  <c r="AH131" i="98"/>
  <c r="AA131" i="98"/>
  <c r="T131" i="98"/>
  <c r="M131" i="98"/>
  <c r="AM130" i="98"/>
  <c r="AH130" i="98"/>
  <c r="AA130" i="98"/>
  <c r="T130" i="98"/>
  <c r="M130" i="98"/>
  <c r="P130" i="98" s="1"/>
  <c r="AM129" i="98"/>
  <c r="AH129" i="98"/>
  <c r="AA129" i="98"/>
  <c r="T129" i="98"/>
  <c r="M129" i="98"/>
  <c r="P129" i="98" s="1"/>
  <c r="AM128" i="98"/>
  <c r="AH128" i="98"/>
  <c r="AA128" i="98"/>
  <c r="T128" i="98"/>
  <c r="M128" i="98"/>
  <c r="AM127" i="98"/>
  <c r="AH127" i="98"/>
  <c r="AA127" i="98"/>
  <c r="T127" i="98"/>
  <c r="M127" i="98"/>
  <c r="AM126" i="98"/>
  <c r="AH126" i="98"/>
  <c r="AA126" i="98"/>
  <c r="T126" i="98"/>
  <c r="M126" i="98"/>
  <c r="P126" i="98" s="1"/>
  <c r="AM125" i="98"/>
  <c r="AH125" i="98"/>
  <c r="AA125" i="98"/>
  <c r="T125" i="98"/>
  <c r="M125" i="98"/>
  <c r="P125" i="98" s="1"/>
  <c r="AM124" i="98"/>
  <c r="AH124" i="98"/>
  <c r="AA124" i="98"/>
  <c r="T124" i="98"/>
  <c r="M124" i="98"/>
  <c r="AM123" i="98"/>
  <c r="AH123" i="98"/>
  <c r="AA123" i="98"/>
  <c r="T123" i="98"/>
  <c r="M123" i="98"/>
  <c r="AM122" i="98"/>
  <c r="AH122" i="98"/>
  <c r="AA122" i="98"/>
  <c r="T122" i="98"/>
  <c r="M122" i="98"/>
  <c r="P122" i="98" s="1"/>
  <c r="AM121" i="98"/>
  <c r="AH121" i="98"/>
  <c r="AA121" i="98"/>
  <c r="T121" i="98"/>
  <c r="M121" i="98"/>
  <c r="P121" i="98" s="1"/>
  <c r="AM120" i="98"/>
  <c r="AH120" i="98"/>
  <c r="AA120" i="98"/>
  <c r="T120" i="98"/>
  <c r="M120" i="98"/>
  <c r="AM119" i="98"/>
  <c r="AH119" i="98"/>
  <c r="AA119" i="98"/>
  <c r="T119" i="98"/>
  <c r="M119" i="98"/>
  <c r="AM118" i="98"/>
  <c r="AH118" i="98"/>
  <c r="AA118" i="98"/>
  <c r="T118" i="98"/>
  <c r="M118" i="98"/>
  <c r="P118" i="98" s="1"/>
  <c r="AM117" i="98"/>
  <c r="AH117" i="98"/>
  <c r="AA117" i="98"/>
  <c r="T117" i="98"/>
  <c r="M117" i="98"/>
  <c r="P117" i="98" s="1"/>
  <c r="AM116" i="98"/>
  <c r="AH116" i="98"/>
  <c r="AA116" i="98"/>
  <c r="T116" i="98"/>
  <c r="M116" i="98"/>
  <c r="AM115" i="98"/>
  <c r="AH115" i="98"/>
  <c r="AA115" i="98"/>
  <c r="T115" i="98"/>
  <c r="M115" i="98"/>
  <c r="AM114" i="98"/>
  <c r="AH114" i="98"/>
  <c r="AA114" i="98"/>
  <c r="T114" i="98"/>
  <c r="M114" i="98"/>
  <c r="P114" i="98" s="1"/>
  <c r="AM113" i="98"/>
  <c r="AH113" i="98"/>
  <c r="AA113" i="98"/>
  <c r="T113" i="98"/>
  <c r="M113" i="98"/>
  <c r="P113" i="98" s="1"/>
  <c r="AM112" i="98"/>
  <c r="AH112" i="98"/>
  <c r="AA112" i="98"/>
  <c r="T112" i="98"/>
  <c r="M112" i="98"/>
  <c r="AM111" i="98"/>
  <c r="AH111" i="98"/>
  <c r="AA111" i="98"/>
  <c r="T111" i="98"/>
  <c r="M111" i="98"/>
  <c r="AM110" i="98"/>
  <c r="AH110" i="98"/>
  <c r="AA110" i="98"/>
  <c r="T110" i="98"/>
  <c r="M110" i="98"/>
  <c r="P110" i="98" s="1"/>
  <c r="AM109" i="98"/>
  <c r="AH109" i="98"/>
  <c r="AA109" i="98"/>
  <c r="T109" i="98"/>
  <c r="M109" i="98"/>
  <c r="P109" i="98" s="1"/>
  <c r="AM108" i="98"/>
  <c r="AH108" i="98"/>
  <c r="AA108" i="98"/>
  <c r="T108" i="98"/>
  <c r="M108" i="98"/>
  <c r="AM107" i="98"/>
  <c r="AH107" i="98"/>
  <c r="AA107" i="98"/>
  <c r="T107" i="98"/>
  <c r="M107" i="98"/>
  <c r="AM106" i="98"/>
  <c r="AH106" i="98"/>
  <c r="AA106" i="98"/>
  <c r="T106" i="98"/>
  <c r="M106" i="98"/>
  <c r="P106" i="98" s="1"/>
  <c r="AM105" i="98"/>
  <c r="AH105" i="98"/>
  <c r="AA105" i="98"/>
  <c r="T105" i="98"/>
  <c r="M105" i="98"/>
  <c r="P105" i="98" s="1"/>
  <c r="AM104" i="98"/>
  <c r="AH104" i="98"/>
  <c r="AA104" i="98"/>
  <c r="T104" i="98"/>
  <c r="M104" i="98"/>
  <c r="AM103" i="98"/>
  <c r="AH103" i="98"/>
  <c r="AA103" i="98"/>
  <c r="T103" i="98"/>
  <c r="M103" i="98"/>
  <c r="AM102" i="98"/>
  <c r="AH102" i="98"/>
  <c r="AA102" i="98"/>
  <c r="T102" i="98"/>
  <c r="M102" i="98"/>
  <c r="P102" i="98" s="1"/>
  <c r="AM101" i="98"/>
  <c r="AH101" i="98"/>
  <c r="AA101" i="98"/>
  <c r="T101" i="98"/>
  <c r="M101" i="98"/>
  <c r="P101" i="98" s="1"/>
  <c r="AM100" i="98"/>
  <c r="AH100" i="98"/>
  <c r="AA100" i="98"/>
  <c r="T100" i="98"/>
  <c r="M100" i="98"/>
  <c r="AM99" i="98"/>
  <c r="AH99" i="98"/>
  <c r="AA99" i="98"/>
  <c r="T99" i="98"/>
  <c r="M99" i="98"/>
  <c r="AM98" i="98"/>
  <c r="AH98" i="98"/>
  <c r="AA98" i="98"/>
  <c r="T98" i="98"/>
  <c r="M98" i="98"/>
  <c r="P98" i="98" s="1"/>
  <c r="AM97" i="98"/>
  <c r="AH97" i="98"/>
  <c r="AA97" i="98"/>
  <c r="T97" i="98"/>
  <c r="M97" i="98"/>
  <c r="P97" i="98" s="1"/>
  <c r="AM96" i="98"/>
  <c r="AH96" i="98"/>
  <c r="AA96" i="98"/>
  <c r="T96" i="98"/>
  <c r="M96" i="98"/>
  <c r="AM95" i="98"/>
  <c r="AH95" i="98"/>
  <c r="AA95" i="98"/>
  <c r="T95" i="98"/>
  <c r="M95" i="98"/>
  <c r="AM94" i="98"/>
  <c r="AH94" i="98"/>
  <c r="AA94" i="98"/>
  <c r="T94" i="98"/>
  <c r="M94" i="98"/>
  <c r="P94" i="98" s="1"/>
  <c r="AM93" i="98"/>
  <c r="AH93" i="98"/>
  <c r="AA93" i="98"/>
  <c r="T93" i="98"/>
  <c r="M93" i="98"/>
  <c r="P93" i="98" s="1"/>
  <c r="AM92" i="98"/>
  <c r="AH92" i="98"/>
  <c r="AA92" i="98"/>
  <c r="T92" i="98"/>
  <c r="M92" i="98"/>
  <c r="AM91" i="98"/>
  <c r="AH91" i="98"/>
  <c r="AA91" i="98"/>
  <c r="T91" i="98"/>
  <c r="M91" i="98"/>
  <c r="AM90" i="98"/>
  <c r="AH90" i="98"/>
  <c r="AA90" i="98"/>
  <c r="T90" i="98"/>
  <c r="M90" i="98"/>
  <c r="P90" i="98" s="1"/>
  <c r="AM89" i="98"/>
  <c r="AH89" i="98"/>
  <c r="AA89" i="98"/>
  <c r="T89" i="98"/>
  <c r="M89" i="98"/>
  <c r="P89" i="98" s="1"/>
  <c r="AM88" i="98"/>
  <c r="AH88" i="98"/>
  <c r="AA88" i="98"/>
  <c r="T88" i="98"/>
  <c r="M88" i="98"/>
  <c r="AM87" i="98"/>
  <c r="AM691" i="98" s="1"/>
  <c r="AH87" i="98"/>
  <c r="AH691" i="98" s="1"/>
  <c r="AA87" i="98"/>
  <c r="AA691" i="98" s="1"/>
  <c r="T87" i="98"/>
  <c r="T691" i="98" s="1"/>
  <c r="M87" i="98"/>
  <c r="M691" i="98" s="1"/>
  <c r="AM86" i="98"/>
  <c r="AH86" i="98"/>
  <c r="AA86" i="98"/>
  <c r="T86" i="98"/>
  <c r="M86" i="98"/>
  <c r="P86" i="98" s="1"/>
  <c r="AM85" i="98"/>
  <c r="AH85" i="98"/>
  <c r="AA85" i="98"/>
  <c r="T85" i="98"/>
  <c r="M85" i="98"/>
  <c r="P85" i="98" s="1"/>
  <c r="AM84" i="98"/>
  <c r="AH84" i="98"/>
  <c r="AA84" i="98"/>
  <c r="T84" i="98"/>
  <c r="M84" i="98"/>
  <c r="AM83" i="98"/>
  <c r="AH83" i="98"/>
  <c r="AA83" i="98"/>
  <c r="T83" i="98"/>
  <c r="M83" i="98"/>
  <c r="AM82" i="98"/>
  <c r="AH82" i="98"/>
  <c r="AA82" i="98"/>
  <c r="T82" i="98"/>
  <c r="M82" i="98"/>
  <c r="P82" i="98" s="1"/>
  <c r="AM81" i="98"/>
  <c r="AH81" i="98"/>
  <c r="AA81" i="98"/>
  <c r="T81" i="98"/>
  <c r="M81" i="98"/>
  <c r="P81" i="98" s="1"/>
  <c r="AM80" i="98"/>
  <c r="AH80" i="98"/>
  <c r="AA80" i="98"/>
  <c r="T80" i="98"/>
  <c r="M80" i="98"/>
  <c r="AM79" i="98"/>
  <c r="AH79" i="98"/>
  <c r="AA79" i="98"/>
  <c r="T79" i="98"/>
  <c r="M79" i="98"/>
  <c r="AM78" i="98"/>
  <c r="AH78" i="98"/>
  <c r="AA78" i="98"/>
  <c r="T78" i="98"/>
  <c r="M78" i="98"/>
  <c r="P78" i="98" s="1"/>
  <c r="AM77" i="98"/>
  <c r="AH77" i="98"/>
  <c r="AA77" i="98"/>
  <c r="T77" i="98"/>
  <c r="M77" i="98"/>
  <c r="P77" i="98" s="1"/>
  <c r="AM76" i="98"/>
  <c r="AH76" i="98"/>
  <c r="AA76" i="98"/>
  <c r="T76" i="98"/>
  <c r="M76" i="98"/>
  <c r="AM75" i="98"/>
  <c r="AH75" i="98"/>
  <c r="AA75" i="98"/>
  <c r="T75" i="98"/>
  <c r="M75" i="98"/>
  <c r="AM74" i="98"/>
  <c r="AH74" i="98"/>
  <c r="AA74" i="98"/>
  <c r="T74" i="98"/>
  <c r="M74" i="98"/>
  <c r="P74" i="98" s="1"/>
  <c r="AM73" i="98"/>
  <c r="AH73" i="98"/>
  <c r="AA73" i="98"/>
  <c r="T73" i="98"/>
  <c r="M73" i="98"/>
  <c r="P73" i="98" s="1"/>
  <c r="AM72" i="98"/>
  <c r="AH72" i="98"/>
  <c r="AA72" i="98"/>
  <c r="T72" i="98"/>
  <c r="M72" i="98"/>
  <c r="AM71" i="98"/>
  <c r="AH71" i="98"/>
  <c r="AA71" i="98"/>
  <c r="T71" i="98"/>
  <c r="M71" i="98"/>
  <c r="AM70" i="98"/>
  <c r="AH70" i="98"/>
  <c r="AA70" i="98"/>
  <c r="T70" i="98"/>
  <c r="M70" i="98"/>
  <c r="P70" i="98" s="1"/>
  <c r="AM69" i="98"/>
  <c r="AH69" i="98"/>
  <c r="AA69" i="98"/>
  <c r="T69" i="98"/>
  <c r="M69" i="98"/>
  <c r="P69" i="98" s="1"/>
  <c r="AM68" i="98"/>
  <c r="AH68" i="98"/>
  <c r="AA68" i="98"/>
  <c r="T68" i="98"/>
  <c r="M68" i="98"/>
  <c r="AM67" i="98"/>
  <c r="AH67" i="98"/>
  <c r="AA67" i="98"/>
  <c r="T67" i="98"/>
  <c r="M67" i="98"/>
  <c r="AM66" i="98"/>
  <c r="AH66" i="98"/>
  <c r="AA66" i="98"/>
  <c r="T66" i="98"/>
  <c r="M66" i="98"/>
  <c r="P66" i="98" s="1"/>
  <c r="AM65" i="98"/>
  <c r="AH65" i="98"/>
  <c r="AA65" i="98"/>
  <c r="T65" i="98"/>
  <c r="M65" i="98"/>
  <c r="P65" i="98" s="1"/>
  <c r="AM64" i="98"/>
  <c r="AH64" i="98"/>
  <c r="AA64" i="98"/>
  <c r="T64" i="98"/>
  <c r="M64" i="98"/>
  <c r="AM63" i="98"/>
  <c r="AH63" i="98"/>
  <c r="AA63" i="98"/>
  <c r="T63" i="98"/>
  <c r="M63" i="98"/>
  <c r="AM62" i="98"/>
  <c r="AH62" i="98"/>
  <c r="AA62" i="98"/>
  <c r="T62" i="98"/>
  <c r="M62" i="98"/>
  <c r="P62" i="98" s="1"/>
  <c r="AM61" i="98"/>
  <c r="AH61" i="98"/>
  <c r="AA61" i="98"/>
  <c r="T61" i="98"/>
  <c r="M61" i="98"/>
  <c r="P61" i="98" s="1"/>
  <c r="AM60" i="98"/>
  <c r="AH60" i="98"/>
  <c r="AA60" i="98"/>
  <c r="T60" i="98"/>
  <c r="M60" i="98"/>
  <c r="AM59" i="98"/>
  <c r="AH59" i="98"/>
  <c r="AA59" i="98"/>
  <c r="T59" i="98"/>
  <c r="M59" i="98"/>
  <c r="AM58" i="98"/>
  <c r="AH58" i="98"/>
  <c r="AA58" i="98"/>
  <c r="T58" i="98"/>
  <c r="M58" i="98"/>
  <c r="P58" i="98" s="1"/>
  <c r="AM57" i="98"/>
  <c r="AH57" i="98"/>
  <c r="AA57" i="98"/>
  <c r="T57" i="98"/>
  <c r="M57" i="98"/>
  <c r="P57" i="98" s="1"/>
  <c r="AM56" i="98"/>
  <c r="AH56" i="98"/>
  <c r="AA56" i="98"/>
  <c r="T56" i="98"/>
  <c r="M56" i="98"/>
  <c r="AM55" i="98"/>
  <c r="AH55" i="98"/>
  <c r="AA55" i="98"/>
  <c r="T55" i="98"/>
  <c r="M55" i="98"/>
  <c r="AM54" i="98"/>
  <c r="AH54" i="98"/>
  <c r="AA54" i="98"/>
  <c r="T54" i="98"/>
  <c r="M54" i="98"/>
  <c r="P54" i="98" s="1"/>
  <c r="AM53" i="98"/>
  <c r="AH53" i="98"/>
  <c r="AA53" i="98"/>
  <c r="T53" i="98"/>
  <c r="M53" i="98"/>
  <c r="P53" i="98" s="1"/>
  <c r="AM52" i="98"/>
  <c r="AH52" i="98"/>
  <c r="AA52" i="98"/>
  <c r="T52" i="98"/>
  <c r="M52" i="98"/>
  <c r="AM51" i="98"/>
  <c r="AH51" i="98"/>
  <c r="AA51" i="98"/>
  <c r="T51" i="98"/>
  <c r="M51" i="98"/>
  <c r="AM50" i="98"/>
  <c r="AH50" i="98"/>
  <c r="AA50" i="98"/>
  <c r="T50" i="98"/>
  <c r="M50" i="98"/>
  <c r="P50" i="98" s="1"/>
  <c r="AM49" i="98"/>
  <c r="AH49" i="98"/>
  <c r="AA49" i="98"/>
  <c r="T49" i="98"/>
  <c r="M49" i="98"/>
  <c r="P49" i="98" s="1"/>
  <c r="AM48" i="98"/>
  <c r="AH48" i="98"/>
  <c r="AA48" i="98"/>
  <c r="T48" i="98"/>
  <c r="M48" i="98"/>
  <c r="AM47" i="98"/>
  <c r="AH47" i="98"/>
  <c r="AA47" i="98"/>
  <c r="T47" i="98"/>
  <c r="M47" i="98"/>
  <c r="AM46" i="98"/>
  <c r="AH46" i="98"/>
  <c r="AA46" i="98"/>
  <c r="T46" i="98"/>
  <c r="M46" i="98"/>
  <c r="P46" i="98" s="1"/>
  <c r="AM45" i="98"/>
  <c r="AH45" i="98"/>
  <c r="AA45" i="98"/>
  <c r="T45" i="98"/>
  <c r="M45" i="98"/>
  <c r="P45" i="98" s="1"/>
  <c r="AM44" i="98"/>
  <c r="AH44" i="98"/>
  <c r="AA44" i="98"/>
  <c r="T44" i="98"/>
  <c r="M44" i="98"/>
  <c r="AM43" i="98"/>
  <c r="AH43" i="98"/>
  <c r="AA43" i="98"/>
  <c r="T43" i="98"/>
  <c r="M43" i="98"/>
  <c r="AM42" i="98"/>
  <c r="AH42" i="98"/>
  <c r="AA42" i="98"/>
  <c r="T42" i="98"/>
  <c r="M42" i="98"/>
  <c r="P42" i="98" s="1"/>
  <c r="AM41" i="98"/>
  <c r="AH41" i="98"/>
  <c r="AA41" i="98"/>
  <c r="T41" i="98"/>
  <c r="M41" i="98"/>
  <c r="P41" i="98" s="1"/>
  <c r="AM40" i="98"/>
  <c r="AH40" i="98"/>
  <c r="AA40" i="98"/>
  <c r="T40" i="98"/>
  <c r="M40" i="98"/>
  <c r="AM39" i="98"/>
  <c r="AH39" i="98"/>
  <c r="AA39" i="98"/>
  <c r="T39" i="98"/>
  <c r="M39" i="98"/>
  <c r="AM38" i="98"/>
  <c r="AH38" i="98"/>
  <c r="AA38" i="98"/>
  <c r="T38" i="98"/>
  <c r="M38" i="98"/>
  <c r="P38" i="98" s="1"/>
  <c r="AM37" i="98"/>
  <c r="AH37" i="98"/>
  <c r="AA37" i="98"/>
  <c r="T37" i="98"/>
  <c r="M37" i="98"/>
  <c r="P37" i="98" s="1"/>
  <c r="AM36" i="98"/>
  <c r="AH36" i="98"/>
  <c r="AA36" i="98"/>
  <c r="T36" i="98"/>
  <c r="M36" i="98"/>
  <c r="AM35" i="98"/>
  <c r="AH35" i="98"/>
  <c r="AA35" i="98"/>
  <c r="T35" i="98"/>
  <c r="M35" i="98"/>
  <c r="AM34" i="98"/>
  <c r="AH34" i="98"/>
  <c r="AA34" i="98"/>
  <c r="T34" i="98"/>
  <c r="M34" i="98"/>
  <c r="P34" i="98" s="1"/>
  <c r="AM33" i="98"/>
  <c r="AH33" i="98"/>
  <c r="AA33" i="98"/>
  <c r="T33" i="98"/>
  <c r="M33" i="98"/>
  <c r="P33" i="98" s="1"/>
  <c r="AM32" i="98"/>
  <c r="AH32" i="98"/>
  <c r="AA32" i="98"/>
  <c r="T32" i="98"/>
  <c r="M32" i="98"/>
  <c r="AM31" i="98"/>
  <c r="AH31" i="98"/>
  <c r="AA31" i="98"/>
  <c r="T31" i="98"/>
  <c r="M31" i="98"/>
  <c r="AM30" i="98"/>
  <c r="AH30" i="98"/>
  <c r="AA30" i="98"/>
  <c r="T30" i="98"/>
  <c r="M30" i="98"/>
  <c r="P30" i="98" s="1"/>
  <c r="AM29" i="98"/>
  <c r="AH29" i="98"/>
  <c r="AA29" i="98"/>
  <c r="T29" i="98"/>
  <c r="M29" i="98"/>
  <c r="P29" i="98" s="1"/>
  <c r="AM28" i="98"/>
  <c r="AH28" i="98"/>
  <c r="AA28" i="98"/>
  <c r="T28" i="98"/>
  <c r="M28" i="98"/>
  <c r="AM27" i="98"/>
  <c r="AH27" i="98"/>
  <c r="AA27" i="98"/>
  <c r="T27" i="98"/>
  <c r="M27" i="98"/>
  <c r="AM26" i="98"/>
  <c r="AH26" i="98"/>
  <c r="AA26" i="98"/>
  <c r="T26" i="98"/>
  <c r="M26" i="98"/>
  <c r="P26" i="98" s="1"/>
  <c r="AM25" i="98"/>
  <c r="AH25" i="98"/>
  <c r="AA25" i="98"/>
  <c r="T25" i="98"/>
  <c r="M25" i="98"/>
  <c r="P25" i="98" s="1"/>
  <c r="AM24" i="98"/>
  <c r="AH24" i="98"/>
  <c r="AA24" i="98"/>
  <c r="T24" i="98"/>
  <c r="M24" i="98"/>
  <c r="AM23" i="98"/>
  <c r="AH23" i="98"/>
  <c r="AA23" i="98"/>
  <c r="T23" i="98"/>
  <c r="M23" i="98"/>
  <c r="AM22" i="98"/>
  <c r="AH22" i="98"/>
  <c r="AA22" i="98"/>
  <c r="T22" i="98"/>
  <c r="M22" i="98"/>
  <c r="P22" i="98" s="1"/>
  <c r="AM21" i="98"/>
  <c r="AH21" i="98"/>
  <c r="AA21" i="98"/>
  <c r="T21" i="98"/>
  <c r="M21" i="98"/>
  <c r="P21" i="98" s="1"/>
  <c r="AM20" i="98"/>
  <c r="AH20" i="98"/>
  <c r="AA20" i="98"/>
  <c r="T20" i="98"/>
  <c r="M20" i="98"/>
  <c r="AM19" i="98"/>
  <c r="AH19" i="98"/>
  <c r="AA19" i="98"/>
  <c r="T19" i="98"/>
  <c r="M19" i="98"/>
  <c r="AM18" i="98"/>
  <c r="AH18" i="98"/>
  <c r="AA18" i="98"/>
  <c r="T18" i="98"/>
  <c r="M18" i="98"/>
  <c r="P18" i="98" s="1"/>
  <c r="AM17" i="98"/>
  <c r="AH17" i="98"/>
  <c r="AA17" i="98"/>
  <c r="T17" i="98"/>
  <c r="M17" i="98"/>
  <c r="P17" i="98" s="1"/>
  <c r="AM16" i="98"/>
  <c r="AH16" i="98"/>
  <c r="AA16" i="98"/>
  <c r="T16" i="98"/>
  <c r="M16" i="98"/>
  <c r="P16" i="98" s="1"/>
  <c r="AM15" i="98"/>
  <c r="AH15" i="98"/>
  <c r="AA15" i="98"/>
  <c r="T15" i="98"/>
  <c r="M15" i="98"/>
  <c r="AM14" i="98"/>
  <c r="AH14" i="98"/>
  <c r="AA14" i="98"/>
  <c r="T14" i="98"/>
  <c r="M14" i="98"/>
  <c r="P14" i="98" s="1"/>
  <c r="AM13" i="98"/>
  <c r="AH13" i="98"/>
  <c r="AA13" i="98"/>
  <c r="T13" i="98"/>
  <c r="M13" i="98"/>
  <c r="P13" i="98" s="1"/>
  <c r="AM12" i="98"/>
  <c r="AH12" i="98"/>
  <c r="AA12" i="98"/>
  <c r="T12" i="98"/>
  <c r="M12" i="98"/>
  <c r="AM11" i="98"/>
  <c r="AH11" i="98"/>
  <c r="AA11" i="98"/>
  <c r="T11" i="98"/>
  <c r="M11" i="98"/>
  <c r="AM10" i="98"/>
  <c r="AH10" i="98"/>
  <c r="AA10" i="98"/>
  <c r="T10" i="98"/>
  <c r="M10" i="98"/>
  <c r="P10" i="98" s="1"/>
  <c r="AM9" i="98"/>
  <c r="AH9" i="98"/>
  <c r="AA9" i="98"/>
  <c r="T9" i="98"/>
  <c r="M9" i="98"/>
  <c r="P9" i="98" s="1"/>
  <c r="AM8" i="98"/>
  <c r="AH8" i="98"/>
  <c r="AA8" i="98"/>
  <c r="T8" i="98"/>
  <c r="M8" i="98"/>
  <c r="AM7" i="98"/>
  <c r="AH7" i="98"/>
  <c r="AA7" i="98"/>
  <c r="T7" i="98"/>
  <c r="M7" i="98"/>
  <c r="W198" i="98" l="1"/>
  <c r="AD198" i="98" s="1"/>
  <c r="AK198" i="98" s="1"/>
  <c r="W191" i="98"/>
  <c r="AD191" i="98" s="1"/>
  <c r="AK191" i="98" s="1"/>
  <c r="W248" i="98"/>
  <c r="AD248" i="98" s="1"/>
  <c r="AK248" i="98" s="1"/>
  <c r="W241" i="98"/>
  <c r="AD241" i="98" s="1"/>
  <c r="AK241" i="98" s="1"/>
  <c r="W306" i="98"/>
  <c r="AD306" i="98" s="1"/>
  <c r="AK306" i="98" s="1"/>
  <c r="W460" i="98"/>
  <c r="AD460" i="98" s="1"/>
  <c r="AK460" i="98" s="1"/>
  <c r="W145" i="98"/>
  <c r="AD145" i="98" s="1"/>
  <c r="AK145" i="98" s="1"/>
  <c r="W160" i="98"/>
  <c r="AD160" i="98" s="1"/>
  <c r="AK160" i="98" s="1"/>
  <c r="W172" i="98"/>
  <c r="AD172" i="98" s="1"/>
  <c r="AK172" i="98" s="1"/>
  <c r="W322" i="98"/>
  <c r="AD322" i="98" s="1"/>
  <c r="AK322" i="98" s="1"/>
  <c r="AN325" i="98"/>
  <c r="W326" i="98"/>
  <c r="AD326" i="98" s="1"/>
  <c r="AK326" i="98" s="1"/>
  <c r="AL327" i="98"/>
  <c r="AN333" i="98"/>
  <c r="W349" i="98"/>
  <c r="AD349" i="98" s="1"/>
  <c r="AK349" i="98" s="1"/>
  <c r="P681" i="98"/>
  <c r="W681" i="98" s="1"/>
  <c r="AD681" i="98" s="1"/>
  <c r="AK681" i="98" s="1"/>
  <c r="W29" i="98"/>
  <c r="AD29" i="98" s="1"/>
  <c r="AK29" i="98" s="1"/>
  <c r="W209" i="98"/>
  <c r="AD209" i="98" s="1"/>
  <c r="AK209" i="98" s="1"/>
  <c r="W252" i="98"/>
  <c r="AD252" i="98" s="1"/>
  <c r="AK252" i="98" s="1"/>
  <c r="W256" i="98"/>
  <c r="AD256" i="98" s="1"/>
  <c r="AK256" i="98" s="1"/>
  <c r="AN460" i="98"/>
  <c r="W556" i="98"/>
  <c r="AD556" i="98" s="1"/>
  <c r="AK556" i="98" s="1"/>
  <c r="AL664" i="98"/>
  <c r="AN665" i="98"/>
  <c r="AL666" i="98"/>
  <c r="AN165" i="98"/>
  <c r="AL166" i="98"/>
  <c r="W176" i="98"/>
  <c r="AD176" i="98" s="1"/>
  <c r="AK176" i="98" s="1"/>
  <c r="W180" i="98"/>
  <c r="AD180" i="98" s="1"/>
  <c r="AK180" i="98" s="1"/>
  <c r="W228" i="98"/>
  <c r="AD228" i="98" s="1"/>
  <c r="AK228" i="98" s="1"/>
  <c r="AN230" i="98"/>
  <c r="W240" i="98"/>
  <c r="W288" i="98"/>
  <c r="AD288" i="98" s="1"/>
  <c r="AK288" i="98" s="1"/>
  <c r="W320" i="98"/>
  <c r="AD320" i="98" s="1"/>
  <c r="AK320" i="98" s="1"/>
  <c r="AL323" i="98"/>
  <c r="AN375" i="98"/>
  <c r="AL380" i="98"/>
  <c r="AN406" i="98"/>
  <c r="AL408" i="98"/>
  <c r="AN444" i="98"/>
  <c r="W456" i="98"/>
  <c r="AD456" i="98" s="1"/>
  <c r="AK456" i="98" s="1"/>
  <c r="W476" i="98"/>
  <c r="AD476" i="98" s="1"/>
  <c r="AK476" i="98" s="1"/>
  <c r="W564" i="98"/>
  <c r="AD564" i="98" s="1"/>
  <c r="AK564" i="98" s="1"/>
  <c r="P597" i="98"/>
  <c r="W597" i="98" s="1"/>
  <c r="W621" i="98"/>
  <c r="AD621" i="98" s="1"/>
  <c r="AK621" i="98" s="1"/>
  <c r="W625" i="98"/>
  <c r="AD625" i="98" s="1"/>
  <c r="AK625" i="98" s="1"/>
  <c r="W629" i="98"/>
  <c r="AD629" i="98" s="1"/>
  <c r="AK629" i="98" s="1"/>
  <c r="W664" i="98"/>
  <c r="AD664" i="98" s="1"/>
  <c r="AK664" i="98" s="1"/>
  <c r="W18" i="98"/>
  <c r="W225" i="98"/>
  <c r="AD225" i="98" s="1"/>
  <c r="AK225" i="98" s="1"/>
  <c r="AN309" i="98"/>
  <c r="W310" i="98"/>
  <c r="AD310" i="98" s="1"/>
  <c r="AK310" i="98" s="1"/>
  <c r="AL311" i="98"/>
  <c r="W370" i="98"/>
  <c r="AD370" i="98" s="1"/>
  <c r="AK370" i="98" s="1"/>
  <c r="W492" i="98"/>
  <c r="AD492" i="98" s="1"/>
  <c r="AK492" i="98" s="1"/>
  <c r="W591" i="98"/>
  <c r="AD591" i="98" s="1"/>
  <c r="AK591" i="98" s="1"/>
  <c r="W653" i="98"/>
  <c r="AD653" i="98" s="1"/>
  <c r="AK653" i="98" s="1"/>
  <c r="W685" i="98"/>
  <c r="AD685" i="98" s="1"/>
  <c r="AL300" i="98"/>
  <c r="W304" i="98"/>
  <c r="AD304" i="98" s="1"/>
  <c r="AK304" i="98" s="1"/>
  <c r="AL307" i="98"/>
  <c r="W318" i="98"/>
  <c r="AD318" i="98" s="1"/>
  <c r="AK318" i="98" s="1"/>
  <c r="W444" i="98"/>
  <c r="AD444" i="98" s="1"/>
  <c r="AK444" i="98" s="1"/>
  <c r="W515" i="98"/>
  <c r="AD515" i="98" s="1"/>
  <c r="AK515" i="98" s="1"/>
  <c r="W523" i="98"/>
  <c r="AD523" i="98" s="1"/>
  <c r="AK523" i="98" s="1"/>
  <c r="AN581" i="98"/>
  <c r="W585" i="98"/>
  <c r="AD585" i="98" s="1"/>
  <c r="AK585" i="98" s="1"/>
  <c r="AN681" i="98"/>
  <c r="W682" i="98"/>
  <c r="AD682" i="98" s="1"/>
  <c r="AK682" i="98" s="1"/>
  <c r="W686" i="98"/>
  <c r="AD686" i="98" s="1"/>
  <c r="AK686" i="98" s="1"/>
  <c r="AN41" i="98"/>
  <c r="AN189" i="98"/>
  <c r="AN239" i="98"/>
  <c r="AL440" i="98"/>
  <c r="AL209" i="98"/>
  <c r="AL328" i="98"/>
  <c r="AL579" i="98"/>
  <c r="P581" i="98"/>
  <c r="W14" i="98"/>
  <c r="AD14" i="98" s="1"/>
  <c r="AK14" i="98" s="1"/>
  <c r="AN205" i="98"/>
  <c r="W206" i="98"/>
  <c r="AD206" i="98" s="1"/>
  <c r="AK206" i="98" s="1"/>
  <c r="W230" i="98"/>
  <c r="AD230" i="98" s="1"/>
  <c r="AK230" i="98" s="1"/>
  <c r="AL280" i="98"/>
  <c r="W292" i="98"/>
  <c r="AD292" i="98" s="1"/>
  <c r="AK292" i="98" s="1"/>
  <c r="W347" i="98"/>
  <c r="AD347" i="98" s="1"/>
  <c r="AK347" i="98" s="1"/>
  <c r="W354" i="98"/>
  <c r="AD354" i="98" s="1"/>
  <c r="AK354" i="98" s="1"/>
  <c r="W402" i="98"/>
  <c r="AD402" i="98" s="1"/>
  <c r="W419" i="98"/>
  <c r="AD419" i="98" s="1"/>
  <c r="AK419" i="98" s="1"/>
  <c r="AN439" i="98"/>
  <c r="W472" i="98"/>
  <c r="AD472" i="98" s="1"/>
  <c r="AK472" i="98" s="1"/>
  <c r="AN476" i="98"/>
  <c r="AL569" i="98"/>
  <c r="W622" i="98"/>
  <c r="AD622" i="98" s="1"/>
  <c r="AK622" i="98" s="1"/>
  <c r="W646" i="98"/>
  <c r="AD646" i="98" s="1"/>
  <c r="AK646" i="98" s="1"/>
  <c r="W657" i="98"/>
  <c r="AD657" i="98" s="1"/>
  <c r="AK657" i="98" s="1"/>
  <c r="W9" i="98"/>
  <c r="AD9" i="98" s="1"/>
  <c r="AK9" i="98" s="1"/>
  <c r="W16" i="98"/>
  <c r="AD16" i="98" s="1"/>
  <c r="AK16" i="98" s="1"/>
  <c r="W45" i="98"/>
  <c r="AD45" i="98" s="1"/>
  <c r="AK45" i="98" s="1"/>
  <c r="W147" i="98"/>
  <c r="AD147" i="98" s="1"/>
  <c r="AK147" i="98" s="1"/>
  <c r="AN192" i="98"/>
  <c r="AL194" i="98"/>
  <c r="W204" i="98"/>
  <c r="AD204" i="98" s="1"/>
  <c r="AL256" i="98"/>
  <c r="AL260" i="98"/>
  <c r="AL263" i="98"/>
  <c r="W268" i="98"/>
  <c r="AD268" i="98" s="1"/>
  <c r="AK268" i="98" s="1"/>
  <c r="W272" i="98"/>
  <c r="AD272" i="98" s="1"/>
  <c r="AK272" i="98" s="1"/>
  <c r="AN306" i="98"/>
  <c r="W340" i="98"/>
  <c r="AD340" i="98" s="1"/>
  <c r="AK340" i="98" s="1"/>
  <c r="W348" i="98"/>
  <c r="AL396" i="98"/>
  <c r="W413" i="98"/>
  <c r="AD413" i="98" s="1"/>
  <c r="AK413" i="98" s="1"/>
  <c r="AL413" i="98"/>
  <c r="AL418" i="98"/>
  <c r="W428" i="98"/>
  <c r="AD428" i="98" s="1"/>
  <c r="AK428" i="98" s="1"/>
  <c r="W431" i="98"/>
  <c r="AD431" i="98" s="1"/>
  <c r="AK431" i="98" s="1"/>
  <c r="AL432" i="98"/>
  <c r="W434" i="98"/>
  <c r="AD434" i="98" s="1"/>
  <c r="AK434" i="98" s="1"/>
  <c r="W439" i="98"/>
  <c r="AD439" i="98" s="1"/>
  <c r="AK439" i="98" s="1"/>
  <c r="W488" i="98"/>
  <c r="AD488" i="98" s="1"/>
  <c r="AK488" i="98" s="1"/>
  <c r="AN492" i="98"/>
  <c r="W532" i="98"/>
  <c r="AD532" i="98" s="1"/>
  <c r="AK532" i="98" s="1"/>
  <c r="W540" i="98"/>
  <c r="AD540" i="98" s="1"/>
  <c r="AK540" i="98" s="1"/>
  <c r="W544" i="98"/>
  <c r="AD544" i="98" s="1"/>
  <c r="AK544" i="98" s="1"/>
  <c r="W594" i="98"/>
  <c r="AD594" i="98" s="1"/>
  <c r="AK594" i="98" s="1"/>
  <c r="AL598" i="98"/>
  <c r="W605" i="98"/>
  <c r="AD605" i="98" s="1"/>
  <c r="AK605" i="98" s="1"/>
  <c r="W643" i="98"/>
  <c r="AD643" i="98" s="1"/>
  <c r="AK643" i="98" s="1"/>
  <c r="AN673" i="98"/>
  <c r="P464" i="98"/>
  <c r="W464" i="98" s="1"/>
  <c r="AD464" i="98" s="1"/>
  <c r="AK464" i="98" s="1"/>
  <c r="AN464" i="98"/>
  <c r="C142" i="98"/>
  <c r="P142" i="98"/>
  <c r="W142" i="98" s="1"/>
  <c r="AD142" i="98" s="1"/>
  <c r="AK142" i="98" s="1"/>
  <c r="AM690" i="98"/>
  <c r="AL17" i="98"/>
  <c r="M692" i="98"/>
  <c r="W692" i="98" s="1"/>
  <c r="W22" i="98"/>
  <c r="AD22" i="98" s="1"/>
  <c r="AK22" i="98" s="1"/>
  <c r="AN35" i="98"/>
  <c r="AN39" i="98"/>
  <c r="W50" i="98"/>
  <c r="AD50" i="98" s="1"/>
  <c r="AK50" i="98" s="1"/>
  <c r="AN51" i="98"/>
  <c r="W54" i="98"/>
  <c r="AD54" i="98" s="1"/>
  <c r="AK54" i="98" s="1"/>
  <c r="AN55" i="98"/>
  <c r="W58" i="98"/>
  <c r="AD58" i="98" s="1"/>
  <c r="AK58" i="98" s="1"/>
  <c r="AN59" i="98"/>
  <c r="W62" i="98"/>
  <c r="AD62" i="98" s="1"/>
  <c r="AK62" i="98" s="1"/>
  <c r="AN63" i="98"/>
  <c r="W66" i="98"/>
  <c r="AD66" i="98" s="1"/>
  <c r="AK66" i="98" s="1"/>
  <c r="AN67" i="98"/>
  <c r="W70" i="98"/>
  <c r="AD70" i="98" s="1"/>
  <c r="AK70" i="98" s="1"/>
  <c r="AN71" i="98"/>
  <c r="W74" i="98"/>
  <c r="AD74" i="98" s="1"/>
  <c r="AK74" i="98" s="1"/>
  <c r="AN75" i="98"/>
  <c r="W78" i="98"/>
  <c r="AD78" i="98" s="1"/>
  <c r="AK78" i="98" s="1"/>
  <c r="AN79" i="98"/>
  <c r="W82" i="98"/>
  <c r="AD82" i="98" s="1"/>
  <c r="AK82" i="98" s="1"/>
  <c r="AN83" i="98"/>
  <c r="W86" i="98"/>
  <c r="AD86" i="98" s="1"/>
  <c r="AK86" i="98" s="1"/>
  <c r="W90" i="98"/>
  <c r="AD90" i="98" s="1"/>
  <c r="AK90" i="98" s="1"/>
  <c r="AN91" i="98"/>
  <c r="W94" i="98"/>
  <c r="AD94" i="98" s="1"/>
  <c r="AK94" i="98" s="1"/>
  <c r="AN95" i="98"/>
  <c r="W98" i="98"/>
  <c r="AD98" i="98" s="1"/>
  <c r="AK98" i="98" s="1"/>
  <c r="AN99" i="98"/>
  <c r="W102" i="98"/>
  <c r="AD102" i="98" s="1"/>
  <c r="AK102" i="98" s="1"/>
  <c r="AN103" i="98"/>
  <c r="W106" i="98"/>
  <c r="AD106" i="98" s="1"/>
  <c r="AK106" i="98" s="1"/>
  <c r="AN107" i="98"/>
  <c r="W110" i="98"/>
  <c r="AD110" i="98" s="1"/>
  <c r="AK110" i="98" s="1"/>
  <c r="AN111" i="98"/>
  <c r="W114" i="98"/>
  <c r="AD114" i="98" s="1"/>
  <c r="AK114" i="98" s="1"/>
  <c r="AN115" i="98"/>
  <c r="W118" i="98"/>
  <c r="AD118" i="98" s="1"/>
  <c r="AK118" i="98" s="1"/>
  <c r="AN119" i="98"/>
  <c r="W122" i="98"/>
  <c r="AD122" i="98" s="1"/>
  <c r="AK122" i="98" s="1"/>
  <c r="AN123" i="98"/>
  <c r="W126" i="98"/>
  <c r="AD126" i="98" s="1"/>
  <c r="AK126" i="98" s="1"/>
  <c r="AN127" i="98"/>
  <c r="W130" i="98"/>
  <c r="AD130" i="98" s="1"/>
  <c r="AK130" i="98" s="1"/>
  <c r="AN131" i="98"/>
  <c r="W134" i="98"/>
  <c r="AD134" i="98" s="1"/>
  <c r="AK134" i="98" s="1"/>
  <c r="AN135" i="98"/>
  <c r="W138" i="98"/>
  <c r="AD138" i="98" s="1"/>
  <c r="AK138" i="98" s="1"/>
  <c r="AN139" i="98"/>
  <c r="W164" i="98"/>
  <c r="AD164" i="98" s="1"/>
  <c r="AK164" i="98" s="1"/>
  <c r="AN173" i="98"/>
  <c r="AL174" i="98"/>
  <c r="W181" i="98"/>
  <c r="AD181" i="98" s="1"/>
  <c r="AK181" i="98" s="1"/>
  <c r="AL202" i="98"/>
  <c r="W207" i="98"/>
  <c r="AD207" i="98" s="1"/>
  <c r="AK207" i="98" s="1"/>
  <c r="W233" i="98"/>
  <c r="AD233" i="98" s="1"/>
  <c r="AK233" i="98" s="1"/>
  <c r="AL247" i="98"/>
  <c r="AL264" i="98"/>
  <c r="W276" i="98"/>
  <c r="AD276" i="98" s="1"/>
  <c r="AK276" i="98" s="1"/>
  <c r="AN301" i="98"/>
  <c r="W302" i="98"/>
  <c r="AD302" i="98" s="1"/>
  <c r="AK302" i="98" s="1"/>
  <c r="AL308" i="98"/>
  <c r="W312" i="98"/>
  <c r="AD312" i="98" s="1"/>
  <c r="AK312" i="98" s="1"/>
  <c r="AL316" i="98"/>
  <c r="AL324" i="98"/>
  <c r="W328" i="98"/>
  <c r="AD328" i="98" s="1"/>
  <c r="AK328" i="98" s="1"/>
  <c r="AL332" i="98"/>
  <c r="W339" i="98"/>
  <c r="AD339" i="98" s="1"/>
  <c r="AK339" i="98" s="1"/>
  <c r="P480" i="98"/>
  <c r="W480" i="98" s="1"/>
  <c r="AD480" i="98" s="1"/>
  <c r="AK480" i="98" s="1"/>
  <c r="AN480" i="98"/>
  <c r="AL10" i="98"/>
  <c r="AL37" i="98"/>
  <c r="W143" i="98"/>
  <c r="AD143" i="98" s="1"/>
  <c r="AK143" i="98" s="1"/>
  <c r="AL162" i="98"/>
  <c r="W168" i="98"/>
  <c r="AD168" i="98" s="1"/>
  <c r="AK168" i="98" s="1"/>
  <c r="AL179" i="98"/>
  <c r="W182" i="98"/>
  <c r="AD182" i="98" s="1"/>
  <c r="AK182" i="98" s="1"/>
  <c r="W189" i="98"/>
  <c r="AD189" i="98" s="1"/>
  <c r="AK189" i="98" s="1"/>
  <c r="W210" i="98"/>
  <c r="AD210" i="98" s="1"/>
  <c r="AK210" i="98" s="1"/>
  <c r="AN223" i="98"/>
  <c r="AL248" i="98"/>
  <c r="W260" i="98"/>
  <c r="AD260" i="98" s="1"/>
  <c r="AK260" i="98" s="1"/>
  <c r="W280" i="98"/>
  <c r="AD280" i="98" s="1"/>
  <c r="AK280" i="98" s="1"/>
  <c r="AL288" i="98"/>
  <c r="AL292" i="98"/>
  <c r="W300" i="98"/>
  <c r="AD300" i="98" s="1"/>
  <c r="AK300" i="98" s="1"/>
  <c r="AL303" i="98"/>
  <c r="W316" i="98"/>
  <c r="AD316" i="98" s="1"/>
  <c r="AK316" i="98" s="1"/>
  <c r="AL345" i="98"/>
  <c r="AN358" i="98"/>
  <c r="W359" i="98"/>
  <c r="AD359" i="98" s="1"/>
  <c r="AK359" i="98" s="1"/>
  <c r="AL381" i="98"/>
  <c r="P496" i="98"/>
  <c r="W496" i="98" s="1"/>
  <c r="AD496" i="98" s="1"/>
  <c r="AK496" i="98" s="1"/>
  <c r="AN496" i="98"/>
  <c r="AL544" i="98"/>
  <c r="AN8" i="98"/>
  <c r="AA690" i="98"/>
  <c r="W10" i="98"/>
  <c r="AD10" i="98" s="1"/>
  <c r="AK10" i="98" s="1"/>
  <c r="AN17" i="98"/>
  <c r="W21" i="98"/>
  <c r="AD21" i="98" s="1"/>
  <c r="AK21" i="98" s="1"/>
  <c r="W25" i="98"/>
  <c r="AD25" i="98" s="1"/>
  <c r="AK25" i="98" s="1"/>
  <c r="W33" i="98"/>
  <c r="AD33" i="98" s="1"/>
  <c r="AK33" i="98" s="1"/>
  <c r="W49" i="98"/>
  <c r="AD49" i="98" s="1"/>
  <c r="AK49" i="98" s="1"/>
  <c r="W53" i="98"/>
  <c r="AD53" i="98" s="1"/>
  <c r="AK53" i="98" s="1"/>
  <c r="W57" i="98"/>
  <c r="AD57" i="98" s="1"/>
  <c r="AK57" i="98" s="1"/>
  <c r="W61" i="98"/>
  <c r="AD61" i="98" s="1"/>
  <c r="AK61" i="98" s="1"/>
  <c r="W65" i="98"/>
  <c r="AD65" i="98" s="1"/>
  <c r="AK65" i="98" s="1"/>
  <c r="W69" i="98"/>
  <c r="AD69" i="98" s="1"/>
  <c r="AK69" i="98" s="1"/>
  <c r="W73" i="98"/>
  <c r="AD73" i="98" s="1"/>
  <c r="AK73" i="98" s="1"/>
  <c r="W77" i="98"/>
  <c r="AD77" i="98" s="1"/>
  <c r="AK77" i="98" s="1"/>
  <c r="W81" i="98"/>
  <c r="AD81" i="98" s="1"/>
  <c r="AK81" i="98" s="1"/>
  <c r="W85" i="98"/>
  <c r="AD85" i="98" s="1"/>
  <c r="AK85" i="98" s="1"/>
  <c r="W89" i="98"/>
  <c r="AD89" i="98" s="1"/>
  <c r="AK89" i="98" s="1"/>
  <c r="W93" i="98"/>
  <c r="AD93" i="98" s="1"/>
  <c r="AK93" i="98" s="1"/>
  <c r="W97" i="98"/>
  <c r="AD97" i="98" s="1"/>
  <c r="AK97" i="98" s="1"/>
  <c r="W101" i="98"/>
  <c r="AD101" i="98" s="1"/>
  <c r="AK101" i="98" s="1"/>
  <c r="W105" i="98"/>
  <c r="AD105" i="98" s="1"/>
  <c r="AK105" i="98" s="1"/>
  <c r="AN143" i="98"/>
  <c r="W144" i="98"/>
  <c r="AD144" i="98" s="1"/>
  <c r="AK144" i="98" s="1"/>
  <c r="W146" i="98"/>
  <c r="AD146" i="98" s="1"/>
  <c r="AK146" i="98" s="1"/>
  <c r="AN151" i="98"/>
  <c r="W159" i="98"/>
  <c r="AD159" i="98" s="1"/>
  <c r="AK159" i="98" s="1"/>
  <c r="W190" i="98"/>
  <c r="AD190" i="98" s="1"/>
  <c r="AK190" i="98" s="1"/>
  <c r="W199" i="98"/>
  <c r="AD199" i="98" s="1"/>
  <c r="AK199" i="98" s="1"/>
  <c r="W205" i="98"/>
  <c r="AD205" i="98" s="1"/>
  <c r="AK205" i="98" s="1"/>
  <c r="W224" i="98"/>
  <c r="AD224" i="98" s="1"/>
  <c r="AK224" i="98" s="1"/>
  <c r="W264" i="98"/>
  <c r="AD264" i="98" s="1"/>
  <c r="AK264" i="98" s="1"/>
  <c r="AL272" i="98"/>
  <c r="AL276" i="98"/>
  <c r="AL279" i="98"/>
  <c r="W284" i="98"/>
  <c r="AD284" i="98" s="1"/>
  <c r="AK284" i="98" s="1"/>
  <c r="P448" i="98"/>
  <c r="W448" i="98" s="1"/>
  <c r="AD448" i="98" s="1"/>
  <c r="AK448" i="98" s="1"/>
  <c r="AN448" i="98"/>
  <c r="AL319" i="98"/>
  <c r="AN322" i="98"/>
  <c r="AN329" i="98"/>
  <c r="W330" i="98"/>
  <c r="AD330" i="98" s="1"/>
  <c r="AK330" i="98" s="1"/>
  <c r="AA694" i="98"/>
  <c r="W334" i="98"/>
  <c r="AD334" i="98" s="1"/>
  <c r="AK334" i="98" s="1"/>
  <c r="W338" i="98"/>
  <c r="AD338" i="98" s="1"/>
  <c r="AK338" i="98" s="1"/>
  <c r="W350" i="98"/>
  <c r="AD350" i="98" s="1"/>
  <c r="AK350" i="98" s="1"/>
  <c r="AL364" i="98"/>
  <c r="W375" i="98"/>
  <c r="AD375" i="98" s="1"/>
  <c r="AK375" i="98" s="1"/>
  <c r="AL376" i="98"/>
  <c r="W381" i="98"/>
  <c r="AD381" i="98" s="1"/>
  <c r="AK381" i="98" s="1"/>
  <c r="AN382" i="98"/>
  <c r="AN391" i="98"/>
  <c r="W398" i="98"/>
  <c r="AD398" i="98" s="1"/>
  <c r="AK398" i="98" s="1"/>
  <c r="AN422" i="98"/>
  <c r="W427" i="98"/>
  <c r="AD427" i="98" s="1"/>
  <c r="AK427" i="98" s="1"/>
  <c r="AN435" i="98"/>
  <c r="W440" i="98"/>
  <c r="AD440" i="98" s="1"/>
  <c r="AK440" i="98" s="1"/>
  <c r="AN451" i="98"/>
  <c r="AN467" i="98"/>
  <c r="AN483" i="98"/>
  <c r="AN503" i="98"/>
  <c r="W508" i="98"/>
  <c r="AD508" i="98" s="1"/>
  <c r="AK508" i="98" s="1"/>
  <c r="W511" i="98"/>
  <c r="AD511" i="98" s="1"/>
  <c r="AK511" i="98" s="1"/>
  <c r="AN553" i="98"/>
  <c r="AL561" i="98"/>
  <c r="AL562" i="98"/>
  <c r="AL564" i="98"/>
  <c r="AL570" i="98"/>
  <c r="W575" i="98"/>
  <c r="AD575" i="98" s="1"/>
  <c r="AK575" i="98" s="1"/>
  <c r="AL663" i="98"/>
  <c r="AN578" i="98"/>
  <c r="AL583" i="98"/>
  <c r="W586" i="98"/>
  <c r="AD586" i="98" s="1"/>
  <c r="AK586" i="98" s="1"/>
  <c r="AL596" i="98"/>
  <c r="AL601" i="98"/>
  <c r="AL626" i="98"/>
  <c r="AL630" i="98"/>
  <c r="AN635" i="98"/>
  <c r="AN639" i="98"/>
  <c r="AL660" i="98"/>
  <c r="W109" i="98"/>
  <c r="AD109" i="98" s="1"/>
  <c r="AK109" i="98" s="1"/>
  <c r="W113" i="98"/>
  <c r="AD113" i="98" s="1"/>
  <c r="AK113" i="98" s="1"/>
  <c r="W117" i="98"/>
  <c r="AD117" i="98" s="1"/>
  <c r="AK117" i="98" s="1"/>
  <c r="W121" i="98"/>
  <c r="AD121" i="98" s="1"/>
  <c r="AK121" i="98" s="1"/>
  <c r="W125" i="98"/>
  <c r="AD125" i="98" s="1"/>
  <c r="AK125" i="98" s="1"/>
  <c r="W129" i="98"/>
  <c r="AD129" i="98" s="1"/>
  <c r="AK129" i="98" s="1"/>
  <c r="W133" i="98"/>
  <c r="AD133" i="98" s="1"/>
  <c r="AK133" i="98" s="1"/>
  <c r="W137" i="98"/>
  <c r="AD137" i="98" s="1"/>
  <c r="AK137" i="98" s="1"/>
  <c r="W141" i="98"/>
  <c r="AD141" i="98" s="1"/>
  <c r="AK141" i="98" s="1"/>
  <c r="AL152" i="98"/>
  <c r="W155" i="98"/>
  <c r="AD155" i="98" s="1"/>
  <c r="AK155" i="98" s="1"/>
  <c r="AL170" i="98"/>
  <c r="W177" i="98"/>
  <c r="AD177" i="98" s="1"/>
  <c r="AK177" i="98" s="1"/>
  <c r="W192" i="98"/>
  <c r="AD192" i="98" s="1"/>
  <c r="AK192" i="98" s="1"/>
  <c r="AN194" i="98"/>
  <c r="AL196" i="98"/>
  <c r="AN201" i="98"/>
  <c r="AD213" i="98"/>
  <c r="AK213" i="98" s="1"/>
  <c r="W214" i="98"/>
  <c r="AD214" i="98" s="1"/>
  <c r="AK214" i="98" s="1"/>
  <c r="AN217" i="98"/>
  <c r="AL232" i="98"/>
  <c r="AN233" i="98"/>
  <c r="AN241" i="98"/>
  <c r="W244" i="98"/>
  <c r="AD244" i="98" s="1"/>
  <c r="AK244" i="98" s="1"/>
  <c r="AL252" i="98"/>
  <c r="AL268" i="98"/>
  <c r="AL284" i="98"/>
  <c r="W296" i="98"/>
  <c r="AD296" i="98" s="1"/>
  <c r="AK296" i="98" s="1"/>
  <c r="AN313" i="98"/>
  <c r="W314" i="98"/>
  <c r="AD314" i="98" s="1"/>
  <c r="AK314" i="98" s="1"/>
  <c r="W332" i="98"/>
  <c r="AD332" i="98" s="1"/>
  <c r="AK332" i="98" s="1"/>
  <c r="AL337" i="98"/>
  <c r="W358" i="98"/>
  <c r="AD358" i="98" s="1"/>
  <c r="AK358" i="98" s="1"/>
  <c r="AN359" i="98"/>
  <c r="AL365" i="98"/>
  <c r="AL386" i="98"/>
  <c r="W387" i="98"/>
  <c r="AD387" i="98" s="1"/>
  <c r="AN390" i="98"/>
  <c r="AL392" i="98"/>
  <c r="W406" i="98"/>
  <c r="AD406" i="98" s="1"/>
  <c r="AK406" i="98" s="1"/>
  <c r="AL412" i="98"/>
  <c r="W418" i="98"/>
  <c r="AD418" i="98" s="1"/>
  <c r="AK418" i="98" s="1"/>
  <c r="AN431" i="98"/>
  <c r="W432" i="98"/>
  <c r="AD432" i="98" s="1"/>
  <c r="AK432" i="98" s="1"/>
  <c r="AN519" i="98"/>
  <c r="AN536" i="98"/>
  <c r="W541" i="98"/>
  <c r="AD541" i="98" s="1"/>
  <c r="AK541" i="98" s="1"/>
  <c r="AL549" i="98"/>
  <c r="W552" i="98"/>
  <c r="AD552" i="98" s="1"/>
  <c r="AK552" i="98" s="1"/>
  <c r="W559" i="98"/>
  <c r="AD559" i="98" s="1"/>
  <c r="AK559" i="98" s="1"/>
  <c r="W566" i="98"/>
  <c r="AD566" i="98" s="1"/>
  <c r="AK566" i="98" s="1"/>
  <c r="AN582" i="98"/>
  <c r="W583" i="98"/>
  <c r="AD583" i="98" s="1"/>
  <c r="AK583" i="98" s="1"/>
  <c r="W590" i="98"/>
  <c r="AD590" i="98" s="1"/>
  <c r="AK590" i="98" s="1"/>
  <c r="W617" i="98"/>
  <c r="AD617" i="98" s="1"/>
  <c r="AK617" i="98" s="1"/>
  <c r="AN669" i="98"/>
  <c r="AN677" i="98"/>
  <c r="AL348" i="98"/>
  <c r="AL349" i="98"/>
  <c r="AL361" i="98"/>
  <c r="W366" i="98"/>
  <c r="AD366" i="98" s="1"/>
  <c r="AK366" i="98" s="1"/>
  <c r="AN374" i="98"/>
  <c r="W386" i="98"/>
  <c r="AD386" i="98" s="1"/>
  <c r="AK386" i="98" s="1"/>
  <c r="AL397" i="98"/>
  <c r="AN414" i="98"/>
  <c r="W426" i="98"/>
  <c r="AD426" i="98" s="1"/>
  <c r="AK426" i="98" s="1"/>
  <c r="W438" i="98"/>
  <c r="AD438" i="98" s="1"/>
  <c r="AK438" i="98" s="1"/>
  <c r="AL452" i="98"/>
  <c r="AL468" i="98"/>
  <c r="AL484" i="98"/>
  <c r="W499" i="98"/>
  <c r="AD499" i="98" s="1"/>
  <c r="AK499" i="98" s="1"/>
  <c r="AL500" i="98"/>
  <c r="W507" i="98"/>
  <c r="AD507" i="98" s="1"/>
  <c r="AK507" i="98" s="1"/>
  <c r="AL511" i="98"/>
  <c r="AN517" i="98"/>
  <c r="AN524" i="98"/>
  <c r="AN525" i="98"/>
  <c r="W531" i="98"/>
  <c r="AD531" i="98" s="1"/>
  <c r="AK531" i="98" s="1"/>
  <c r="AN532" i="98"/>
  <c r="AN537" i="98"/>
  <c r="AN548" i="98"/>
  <c r="W567" i="98"/>
  <c r="AD567" i="98" s="1"/>
  <c r="AK567" i="98" s="1"/>
  <c r="AN590" i="98"/>
  <c r="AL591" i="98"/>
  <c r="W604" i="98"/>
  <c r="AD604" i="98" s="1"/>
  <c r="AK604" i="98" s="1"/>
  <c r="AN613" i="98"/>
  <c r="AN623" i="98"/>
  <c r="AL643" i="98"/>
  <c r="AL644" i="98"/>
  <c r="AL646" i="98"/>
  <c r="W649" i="98"/>
  <c r="AD649" i="98" s="1"/>
  <c r="AK649" i="98" s="1"/>
  <c r="W662" i="98"/>
  <c r="AD662" i="98" s="1"/>
  <c r="AK662" i="98" s="1"/>
  <c r="AL139" i="98"/>
  <c r="AN163" i="98"/>
  <c r="P163" i="98"/>
  <c r="W163" i="98" s="1"/>
  <c r="AD163" i="98" s="1"/>
  <c r="AK163" i="98" s="1"/>
  <c r="AN171" i="98"/>
  <c r="P171" i="98"/>
  <c r="W171" i="98" s="1"/>
  <c r="AD171" i="98" s="1"/>
  <c r="AK171" i="98" s="1"/>
  <c r="AL198" i="98"/>
  <c r="AL206" i="98"/>
  <c r="AL228" i="98"/>
  <c r="AL377" i="98"/>
  <c r="AN13" i="98"/>
  <c r="W17" i="98"/>
  <c r="AD17" i="98" s="1"/>
  <c r="AK17" i="98" s="1"/>
  <c r="AN21" i="98"/>
  <c r="AN25" i="98"/>
  <c r="W37" i="98"/>
  <c r="AD37" i="98" s="1"/>
  <c r="AK37" i="98" s="1"/>
  <c r="W41" i="98"/>
  <c r="AD41" i="98" s="1"/>
  <c r="AK41" i="98" s="1"/>
  <c r="AL53" i="98"/>
  <c r="AL57" i="98"/>
  <c r="AL61" i="98"/>
  <c r="AL65" i="98"/>
  <c r="AL69" i="98"/>
  <c r="AL73" i="98"/>
  <c r="AL77" i="98"/>
  <c r="AL81" i="98"/>
  <c r="AL85" i="98"/>
  <c r="AL89" i="98"/>
  <c r="AL93" i="98"/>
  <c r="AL97" i="98"/>
  <c r="AL101" i="98"/>
  <c r="AL105" i="98"/>
  <c r="AL109" i="98"/>
  <c r="AL113" i="98"/>
  <c r="AL117" i="98"/>
  <c r="AL121" i="98"/>
  <c r="AL125" i="98"/>
  <c r="AL129" i="98"/>
  <c r="AL133" i="98"/>
  <c r="AL137" i="98"/>
  <c r="AN155" i="98"/>
  <c r="AL167" i="98"/>
  <c r="AN181" i="98"/>
  <c r="AN183" i="98"/>
  <c r="P183" i="98"/>
  <c r="W183" i="98" s="1"/>
  <c r="AD183" i="98" s="1"/>
  <c r="AK183" i="98" s="1"/>
  <c r="AL187" i="98"/>
  <c r="AN196" i="98"/>
  <c r="P196" i="98"/>
  <c r="W196" i="98" s="1"/>
  <c r="AD196" i="98" s="1"/>
  <c r="AK196" i="98" s="1"/>
  <c r="W201" i="98"/>
  <c r="AD201" i="98" s="1"/>
  <c r="AK201" i="98" s="1"/>
  <c r="AL211" i="98"/>
  <c r="AK211" i="98"/>
  <c r="AL216" i="98"/>
  <c r="AN232" i="98"/>
  <c r="P232" i="98"/>
  <c r="W232" i="98" s="1"/>
  <c r="AD232" i="98" s="1"/>
  <c r="AK232" i="98" s="1"/>
  <c r="AL251" i="98"/>
  <c r="AL267" i="98"/>
  <c r="AL283" i="98"/>
  <c r="AL296" i="98"/>
  <c r="AL7" i="98"/>
  <c r="AL11" i="98"/>
  <c r="AN14" i="98"/>
  <c r="AN23" i="98"/>
  <c r="AN37" i="98"/>
  <c r="AL54" i="98"/>
  <c r="AL58" i="98"/>
  <c r="AL62" i="98"/>
  <c r="AL66" i="98"/>
  <c r="AL70" i="98"/>
  <c r="AL74" i="98"/>
  <c r="AL78" i="98"/>
  <c r="AL82" i="98"/>
  <c r="AL86" i="98"/>
  <c r="AL90" i="98"/>
  <c r="AL94" i="98"/>
  <c r="AL98" i="98"/>
  <c r="AL102" i="98"/>
  <c r="AL106" i="98"/>
  <c r="AL110" i="98"/>
  <c r="AL114" i="98"/>
  <c r="AL118" i="98"/>
  <c r="AL122" i="98"/>
  <c r="AL126" i="98"/>
  <c r="AL130" i="98"/>
  <c r="AL134" i="98"/>
  <c r="AL138" i="98"/>
  <c r="AN140" i="98"/>
  <c r="P140" i="98"/>
  <c r="W140" i="98" s="1"/>
  <c r="AD140" i="98" s="1"/>
  <c r="AK140" i="98" s="1"/>
  <c r="AN150" i="98"/>
  <c r="P150" i="98"/>
  <c r="AN153" i="98"/>
  <c r="P153" i="98"/>
  <c r="W153" i="98" s="1"/>
  <c r="AD153" i="98" s="1"/>
  <c r="AK153" i="98" s="1"/>
  <c r="AL153" i="98"/>
  <c r="AL154" i="98"/>
  <c r="AL156" i="98"/>
  <c r="AN157" i="98"/>
  <c r="AN161" i="98"/>
  <c r="AN167" i="98"/>
  <c r="P167" i="98"/>
  <c r="W167" i="98" s="1"/>
  <c r="AD167" i="98" s="1"/>
  <c r="AK167" i="98" s="1"/>
  <c r="AN169" i="98"/>
  <c r="AN175" i="98"/>
  <c r="P175" i="98"/>
  <c r="W175" i="98" s="1"/>
  <c r="AD175" i="98" s="1"/>
  <c r="AK175" i="98" s="1"/>
  <c r="AL183" i="98"/>
  <c r="AL190" i="98"/>
  <c r="AN197" i="98"/>
  <c r="P197" i="98"/>
  <c r="W197" i="98" s="1"/>
  <c r="AD197" i="98" s="1"/>
  <c r="AK197" i="98" s="1"/>
  <c r="AL212" i="98"/>
  <c r="AN214" i="98"/>
  <c r="AN216" i="98"/>
  <c r="P216" i="98"/>
  <c r="W216" i="98" s="1"/>
  <c r="AD216" i="98" s="1"/>
  <c r="AK216" i="98" s="1"/>
  <c r="AL234" i="98"/>
  <c r="AL236" i="98"/>
  <c r="AL255" i="98"/>
  <c r="AL271" i="98"/>
  <c r="AL287" i="98"/>
  <c r="AL21" i="98"/>
  <c r="W34" i="98"/>
  <c r="AD34" i="98" s="1"/>
  <c r="AK34" i="98" s="1"/>
  <c r="W38" i="98"/>
  <c r="AD38" i="98" s="1"/>
  <c r="AK38" i="98" s="1"/>
  <c r="AN53" i="98"/>
  <c r="AN57" i="98"/>
  <c r="AN61" i="98"/>
  <c r="AN65" i="98"/>
  <c r="AN69" i="98"/>
  <c r="AN73" i="98"/>
  <c r="AN77" i="98"/>
  <c r="AN81" i="98"/>
  <c r="AN85" i="98"/>
  <c r="AN89" i="98"/>
  <c r="AN93" i="98"/>
  <c r="AN97" i="98"/>
  <c r="AN101" i="98"/>
  <c r="AN105" i="98"/>
  <c r="AN109" i="98"/>
  <c r="AN113" i="98"/>
  <c r="AN117" i="98"/>
  <c r="AN121" i="98"/>
  <c r="AN125" i="98"/>
  <c r="AN129" i="98"/>
  <c r="AN133" i="98"/>
  <c r="AN137" i="98"/>
  <c r="AL141" i="98"/>
  <c r="AL150" i="98"/>
  <c r="W151" i="98"/>
  <c r="AD151" i="98" s="1"/>
  <c r="AK151" i="98" s="1"/>
  <c r="AL163" i="98"/>
  <c r="AL171" i="98"/>
  <c r="AL180" i="98"/>
  <c r="AL185" i="98"/>
  <c r="AL199" i="98"/>
  <c r="AL207" i="98"/>
  <c r="AN211" i="98"/>
  <c r="W217" i="98"/>
  <c r="AD217" i="98" s="1"/>
  <c r="AK217" i="98" s="1"/>
  <c r="AL218" i="98"/>
  <c r="AN219" i="98"/>
  <c r="AL219" i="98"/>
  <c r="AL220" i="98"/>
  <c r="AN225" i="98"/>
  <c r="AN229" i="98"/>
  <c r="AL259" i="98"/>
  <c r="AL275" i="98"/>
  <c r="AL291" i="98"/>
  <c r="AL312" i="98"/>
  <c r="M690" i="98"/>
  <c r="P690" i="98" s="1"/>
  <c r="AN10" i="98"/>
  <c r="AL15" i="98"/>
  <c r="T688" i="98"/>
  <c r="AL26" i="98"/>
  <c r="AL29" i="98"/>
  <c r="W30" i="98"/>
  <c r="AD30" i="98" s="1"/>
  <c r="AK30" i="98" s="1"/>
  <c r="AN31" i="98"/>
  <c r="AN33" i="98"/>
  <c r="W42" i="98"/>
  <c r="AD42" i="98" s="1"/>
  <c r="AN43" i="98"/>
  <c r="AN45" i="98"/>
  <c r="AL46" i="98"/>
  <c r="AN56" i="98"/>
  <c r="AN64" i="98"/>
  <c r="AN72" i="98"/>
  <c r="AN80" i="98"/>
  <c r="AN88" i="98"/>
  <c r="AN96" i="98"/>
  <c r="AN104" i="98"/>
  <c r="AN112" i="98"/>
  <c r="AN120" i="98"/>
  <c r="AN128" i="98"/>
  <c r="AN136" i="98"/>
  <c r="AL140" i="98"/>
  <c r="AL142" i="98"/>
  <c r="AN145" i="98"/>
  <c r="AL148" i="98"/>
  <c r="AN149" i="98"/>
  <c r="AN158" i="98"/>
  <c r="AL160" i="98"/>
  <c r="AL164" i="98"/>
  <c r="AL168" i="98"/>
  <c r="AL172" i="98"/>
  <c r="W178" i="98"/>
  <c r="AD178" i="98" s="1"/>
  <c r="AK178" i="98" s="1"/>
  <c r="AL182" i="98"/>
  <c r="AN191" i="98"/>
  <c r="W200" i="98"/>
  <c r="AD200" i="98" s="1"/>
  <c r="AK200" i="98" s="1"/>
  <c r="W202" i="98"/>
  <c r="AD202" i="98" s="1"/>
  <c r="AK202" i="98" s="1"/>
  <c r="W208" i="98"/>
  <c r="AD208" i="98" s="1"/>
  <c r="AK208" i="98" s="1"/>
  <c r="W212" i="98"/>
  <c r="AD212" i="98" s="1"/>
  <c r="AK212" i="98" s="1"/>
  <c r="W220" i="98"/>
  <c r="AD220" i="98" s="1"/>
  <c r="AK220" i="98" s="1"/>
  <c r="AN221" i="98"/>
  <c r="W222" i="98"/>
  <c r="AD222" i="98" s="1"/>
  <c r="AK222" i="98" s="1"/>
  <c r="AN231" i="98"/>
  <c r="AN238" i="98"/>
  <c r="AN240" i="98"/>
  <c r="AL240" i="98"/>
  <c r="AL242" i="98"/>
  <c r="AN243" i="98"/>
  <c r="AL243" i="98"/>
  <c r="AN297" i="98"/>
  <c r="AL299" i="98"/>
  <c r="AL315" i="98"/>
  <c r="AL320" i="98"/>
  <c r="W324" i="98"/>
  <c r="AD324" i="98" s="1"/>
  <c r="AK324" i="98" s="1"/>
  <c r="AN326" i="98"/>
  <c r="AL338" i="98"/>
  <c r="AN347" i="98"/>
  <c r="AL383" i="98"/>
  <c r="W391" i="98"/>
  <c r="AD391" i="98" s="1"/>
  <c r="AK391" i="98" s="1"/>
  <c r="AL415" i="98"/>
  <c r="P452" i="98"/>
  <c r="W452" i="98" s="1"/>
  <c r="AD452" i="98" s="1"/>
  <c r="AK452" i="98" s="1"/>
  <c r="AN452" i="98"/>
  <c r="P468" i="98"/>
  <c r="W468" i="98" s="1"/>
  <c r="AD468" i="98" s="1"/>
  <c r="AK468" i="98" s="1"/>
  <c r="AN468" i="98"/>
  <c r="P484" i="98"/>
  <c r="W484" i="98" s="1"/>
  <c r="AD484" i="98" s="1"/>
  <c r="AK484" i="98" s="1"/>
  <c r="AN484" i="98"/>
  <c r="AN585" i="98"/>
  <c r="AN235" i="98"/>
  <c r="AL235" i="98"/>
  <c r="AD240" i="98"/>
  <c r="AK240" i="98" s="1"/>
  <c r="AL244" i="98"/>
  <c r="AN245" i="98"/>
  <c r="AN249" i="98"/>
  <c r="AN253" i="98"/>
  <c r="AN257" i="98"/>
  <c r="AN261" i="98"/>
  <c r="AN265" i="98"/>
  <c r="AN269" i="98"/>
  <c r="AN273" i="98"/>
  <c r="AN277" i="98"/>
  <c r="AN281" i="98"/>
  <c r="AN285" i="98"/>
  <c r="AN289" i="98"/>
  <c r="AN293" i="98"/>
  <c r="AL295" i="98"/>
  <c r="AL335" i="98"/>
  <c r="T690" i="98"/>
  <c r="AN12" i="98"/>
  <c r="AL16" i="98"/>
  <c r="W26" i="98"/>
  <c r="AD26" i="98" s="1"/>
  <c r="AK26" i="98" s="1"/>
  <c r="AN27" i="98"/>
  <c r="AN29" i="98"/>
  <c r="AL30" i="98"/>
  <c r="AL42" i="98"/>
  <c r="AL45" i="98"/>
  <c r="W46" i="98"/>
  <c r="AD46" i="98" s="1"/>
  <c r="AK46" i="98" s="1"/>
  <c r="AN47" i="98"/>
  <c r="AN49" i="98"/>
  <c r="AN52" i="98"/>
  <c r="AN60" i="98"/>
  <c r="AN68" i="98"/>
  <c r="AN76" i="98"/>
  <c r="AN84" i="98"/>
  <c r="AN92" i="98"/>
  <c r="AN100" i="98"/>
  <c r="AN108" i="98"/>
  <c r="AN116" i="98"/>
  <c r="AN124" i="98"/>
  <c r="AN132" i="98"/>
  <c r="AL144" i="98"/>
  <c r="AL145" i="98"/>
  <c r="AL146" i="98"/>
  <c r="AN147" i="98"/>
  <c r="W152" i="98"/>
  <c r="AD152" i="98" s="1"/>
  <c r="AK152" i="98" s="1"/>
  <c r="W154" i="98"/>
  <c r="AD154" i="98" s="1"/>
  <c r="AK154" i="98" s="1"/>
  <c r="AL158" i="98"/>
  <c r="AL159" i="98"/>
  <c r="AN160" i="98"/>
  <c r="AN164" i="98"/>
  <c r="AN168" i="98"/>
  <c r="AN172" i="98"/>
  <c r="AL175" i="98"/>
  <c r="AL177" i="98"/>
  <c r="W184" i="98"/>
  <c r="AD184" i="98" s="1"/>
  <c r="AK184" i="98" s="1"/>
  <c r="AN186" i="98"/>
  <c r="AL188" i="98"/>
  <c r="AL191" i="98"/>
  <c r="AN193" i="98"/>
  <c r="AN199" i="98"/>
  <c r="AN204" i="98"/>
  <c r="AL204" i="98"/>
  <c r="AN207" i="98"/>
  <c r="W211" i="98"/>
  <c r="AN215" i="98"/>
  <c r="AN222" i="98"/>
  <c r="AN224" i="98"/>
  <c r="AL224" i="98"/>
  <c r="AL226" i="98"/>
  <c r="AN227" i="98"/>
  <c r="AL227" i="98"/>
  <c r="W236" i="98"/>
  <c r="AD236" i="98" s="1"/>
  <c r="AK236" i="98" s="1"/>
  <c r="AN237" i="98"/>
  <c r="W238" i="98"/>
  <c r="AD238" i="98" s="1"/>
  <c r="AK238" i="98" s="1"/>
  <c r="AN246" i="98"/>
  <c r="AN250" i="98"/>
  <c r="AN254" i="98"/>
  <c r="AN258" i="98"/>
  <c r="AN262" i="98"/>
  <c r="AN266" i="98"/>
  <c r="AN270" i="98"/>
  <c r="AN274" i="98"/>
  <c r="AN278" i="98"/>
  <c r="AN282" i="98"/>
  <c r="AN286" i="98"/>
  <c r="AN290" i="98"/>
  <c r="AN294" i="98"/>
  <c r="AL304" i="98"/>
  <c r="W308" i="98"/>
  <c r="AD308" i="98" s="1"/>
  <c r="AK308" i="98" s="1"/>
  <c r="AN310" i="98"/>
  <c r="AL331" i="98"/>
  <c r="P333" i="98"/>
  <c r="W333" i="98" s="1"/>
  <c r="AD333" i="98" s="1"/>
  <c r="AK333" i="98" s="1"/>
  <c r="AL333" i="98"/>
  <c r="AN339" i="98"/>
  <c r="AL341" i="98"/>
  <c r="AL342" i="98"/>
  <c r="AN344" i="98"/>
  <c r="P407" i="98"/>
  <c r="W407" i="98" s="1"/>
  <c r="AD407" i="98" s="1"/>
  <c r="AK407" i="98" s="1"/>
  <c r="AN407" i="98"/>
  <c r="P423" i="98"/>
  <c r="W423" i="98" s="1"/>
  <c r="AD423" i="98" s="1"/>
  <c r="AK423" i="98" s="1"/>
  <c r="AN423" i="98"/>
  <c r="AL427" i="98"/>
  <c r="AN430" i="98"/>
  <c r="P430" i="98"/>
  <c r="W430" i="98" s="1"/>
  <c r="AD430" i="98" s="1"/>
  <c r="AK430" i="98" s="1"/>
  <c r="P571" i="98"/>
  <c r="W571" i="98" s="1"/>
  <c r="AD571" i="98" s="1"/>
  <c r="AK571" i="98" s="1"/>
  <c r="AN571" i="98"/>
  <c r="AN314" i="98"/>
  <c r="AN317" i="98"/>
  <c r="AN330" i="98"/>
  <c r="AN341" i="98"/>
  <c r="AL343" i="98"/>
  <c r="AL366" i="98"/>
  <c r="AL371" i="98"/>
  <c r="AN379" i="98"/>
  <c r="AN403" i="98"/>
  <c r="AL403" i="98"/>
  <c r="AL409" i="98"/>
  <c r="W422" i="98"/>
  <c r="AD422" i="98" s="1"/>
  <c r="AK422" i="98" s="1"/>
  <c r="AL424" i="98"/>
  <c r="AN426" i="98"/>
  <c r="AL428" i="98"/>
  <c r="AL434" i="98"/>
  <c r="AN437" i="98"/>
  <c r="AN447" i="98"/>
  <c r="AL448" i="98"/>
  <c r="AN456" i="98"/>
  <c r="AN463" i="98"/>
  <c r="AL464" i="98"/>
  <c r="AN472" i="98"/>
  <c r="AN479" i="98"/>
  <c r="AL480" i="98"/>
  <c r="AN488" i="98"/>
  <c r="AN495" i="98"/>
  <c r="AL496" i="98"/>
  <c r="AN501" i="98"/>
  <c r="AN507" i="98"/>
  <c r="AN520" i="98"/>
  <c r="AN521" i="98"/>
  <c r="AN527" i="98"/>
  <c r="W536" i="98"/>
  <c r="AD536" i="98" s="1"/>
  <c r="AK536" i="98" s="1"/>
  <c r="AN552" i="98"/>
  <c r="AL553" i="98"/>
  <c r="AL556" i="98"/>
  <c r="AN558" i="98"/>
  <c r="AN563" i="98"/>
  <c r="P563" i="98"/>
  <c r="W563" i="98" s="1"/>
  <c r="AD563" i="98" s="1"/>
  <c r="AK563" i="98" s="1"/>
  <c r="AN584" i="98"/>
  <c r="P584" i="98"/>
  <c r="W584" i="98" s="1"/>
  <c r="AD584" i="98" s="1"/>
  <c r="AK584" i="98" s="1"/>
  <c r="AL600" i="98"/>
  <c r="AN652" i="98"/>
  <c r="P652" i="98"/>
  <c r="AN655" i="98"/>
  <c r="P655" i="98"/>
  <c r="W655" i="98" s="1"/>
  <c r="AD655" i="98" s="1"/>
  <c r="AK655" i="98" s="1"/>
  <c r="AN298" i="98"/>
  <c r="AN302" i="98"/>
  <c r="AN305" i="98"/>
  <c r="AN318" i="98"/>
  <c r="AN321" i="98"/>
  <c r="AL340" i="98"/>
  <c r="P341" i="98"/>
  <c r="W341" i="98" s="1"/>
  <c r="AD341" i="98" s="1"/>
  <c r="AK341" i="98" s="1"/>
  <c r="AL346" i="98"/>
  <c r="AL358" i="98"/>
  <c r="AL359" i="98"/>
  <c r="AN362" i="98"/>
  <c r="AN394" i="98"/>
  <c r="P403" i="98"/>
  <c r="W403" i="98" s="1"/>
  <c r="AD403" i="98" s="1"/>
  <c r="AK403" i="98" s="1"/>
  <c r="AN411" i="98"/>
  <c r="AN427" i="98"/>
  <c r="AL430" i="98"/>
  <c r="AN432" i="98"/>
  <c r="AN441" i="98"/>
  <c r="P441" i="98"/>
  <c r="W441" i="98" s="1"/>
  <c r="AD441" i="98" s="1"/>
  <c r="AK441" i="98" s="1"/>
  <c r="AN443" i="98"/>
  <c r="AL444" i="98"/>
  <c r="AN459" i="98"/>
  <c r="AL460" i="98"/>
  <c r="AN475" i="98"/>
  <c r="AL476" i="98"/>
  <c r="AN491" i="98"/>
  <c r="AL492" i="98"/>
  <c r="AN504" i="98"/>
  <c r="AN505" i="98"/>
  <c r="AL516" i="98"/>
  <c r="W519" i="98"/>
  <c r="AD519" i="98" s="1"/>
  <c r="AK519" i="98" s="1"/>
  <c r="AL537" i="98"/>
  <c r="AN589" i="98"/>
  <c r="P589" i="98"/>
  <c r="W589" i="98" s="1"/>
  <c r="AD589" i="98" s="1"/>
  <c r="AK589" i="98" s="1"/>
  <c r="AN609" i="98"/>
  <c r="P645" i="98"/>
  <c r="W645" i="98" s="1"/>
  <c r="AD645" i="98" s="1"/>
  <c r="AK645" i="98" s="1"/>
  <c r="AN645" i="98"/>
  <c r="AN350" i="98"/>
  <c r="AL351" i="98"/>
  <c r="AL354" i="98"/>
  <c r="W355" i="98"/>
  <c r="AD355" i="98" s="1"/>
  <c r="AK355" i="98" s="1"/>
  <c r="AL360" i="98"/>
  <c r="W365" i="98"/>
  <c r="AD365" i="98" s="1"/>
  <c r="AK365" i="98" s="1"/>
  <c r="AL370" i="98"/>
  <c r="W371" i="98"/>
  <c r="AD371" i="98" s="1"/>
  <c r="AK371" i="98" s="1"/>
  <c r="AN371" i="98"/>
  <c r="W374" i="98"/>
  <c r="AD374" i="98" s="1"/>
  <c r="AK374" i="98" s="1"/>
  <c r="AL374" i="98"/>
  <c r="AL375" i="98"/>
  <c r="AN378" i="98"/>
  <c r="W382" i="98"/>
  <c r="AD382" i="98" s="1"/>
  <c r="AK382" i="98" s="1"/>
  <c r="W390" i="98"/>
  <c r="AD390" i="98" s="1"/>
  <c r="AK390" i="98" s="1"/>
  <c r="AL390" i="98"/>
  <c r="AL391" i="98"/>
  <c r="AL393" i="98"/>
  <c r="W397" i="98"/>
  <c r="AD397" i="98" s="1"/>
  <c r="AK397" i="98" s="1"/>
  <c r="W414" i="98"/>
  <c r="AD414" i="98" s="1"/>
  <c r="AK414" i="98" s="1"/>
  <c r="AL425" i="98"/>
  <c r="AN434" i="98"/>
  <c r="W435" i="98"/>
  <c r="AD435" i="98" s="1"/>
  <c r="AK435" i="98" s="1"/>
  <c r="AL436" i="98"/>
  <c r="AN455" i="98"/>
  <c r="AL456" i="98"/>
  <c r="AN471" i="98"/>
  <c r="AL472" i="98"/>
  <c r="AN487" i="98"/>
  <c r="AL488" i="98"/>
  <c r="W503" i="98"/>
  <c r="AD503" i="98" s="1"/>
  <c r="AK503" i="98" s="1"/>
  <c r="AN557" i="98"/>
  <c r="P557" i="98"/>
  <c r="W557" i="98" s="1"/>
  <c r="AD557" i="98" s="1"/>
  <c r="AK557" i="98" s="1"/>
  <c r="P577" i="98"/>
  <c r="W577" i="98" s="1"/>
  <c r="AD577" i="98" s="1"/>
  <c r="AK577" i="98" s="1"/>
  <c r="AN577" i="98"/>
  <c r="AN592" i="98"/>
  <c r="P592" i="98"/>
  <c r="W592" i="98" s="1"/>
  <c r="AD592" i="98" s="1"/>
  <c r="AK592" i="98" s="1"/>
  <c r="AN602" i="98"/>
  <c r="P602" i="98"/>
  <c r="W602" i="98" s="1"/>
  <c r="AD602" i="98" s="1"/>
  <c r="AK602" i="98" s="1"/>
  <c r="AN499" i="98"/>
  <c r="W500" i="98"/>
  <c r="AD500" i="98" s="1"/>
  <c r="AL503" i="98"/>
  <c r="AN508" i="98"/>
  <c r="AN509" i="98"/>
  <c r="AN511" i="98"/>
  <c r="AN523" i="98"/>
  <c r="W524" i="98"/>
  <c r="AD524" i="98" s="1"/>
  <c r="AK524" i="98" s="1"/>
  <c r="W527" i="98"/>
  <c r="AD527" i="98" s="1"/>
  <c r="AK527" i="98" s="1"/>
  <c r="AN531" i="98"/>
  <c r="AL531" i="98"/>
  <c r="AN540" i="98"/>
  <c r="AL541" i="98"/>
  <c r="W549" i="98"/>
  <c r="AD549" i="98" s="1"/>
  <c r="AK549" i="98" s="1"/>
  <c r="AL552" i="98"/>
  <c r="AL557" i="98"/>
  <c r="AL559" i="98"/>
  <c r="AN562" i="98"/>
  <c r="P562" i="98"/>
  <c r="W562" i="98" s="1"/>
  <c r="AD562" i="98" s="1"/>
  <c r="AK562" i="98" s="1"/>
  <c r="AN574" i="98"/>
  <c r="P574" i="98"/>
  <c r="W574" i="98" s="1"/>
  <c r="AD574" i="98" s="1"/>
  <c r="AK574" i="98" s="1"/>
  <c r="AL581" i="98"/>
  <c r="AL589" i="98"/>
  <c r="W603" i="98"/>
  <c r="AD603" i="98" s="1"/>
  <c r="AK603" i="98" s="1"/>
  <c r="AL604" i="98"/>
  <c r="W609" i="98"/>
  <c r="AD609" i="98" s="1"/>
  <c r="AK609" i="98" s="1"/>
  <c r="W613" i="98"/>
  <c r="AD613" i="98" s="1"/>
  <c r="AK613" i="98" s="1"/>
  <c r="AL614" i="98"/>
  <c r="AN625" i="98"/>
  <c r="AN632" i="98"/>
  <c r="C632" i="98"/>
  <c r="W635" i="98"/>
  <c r="AD635" i="98" s="1"/>
  <c r="AK635" i="98" s="1"/>
  <c r="W639" i="98"/>
  <c r="AD639" i="98" s="1"/>
  <c r="AK639" i="98" s="1"/>
  <c r="AL640" i="98"/>
  <c r="AL647" i="98"/>
  <c r="AN653" i="98"/>
  <c r="AN661" i="98"/>
  <c r="P661" i="98"/>
  <c r="W661" i="98" s="1"/>
  <c r="AD661" i="98" s="1"/>
  <c r="AK661" i="98" s="1"/>
  <c r="AN684" i="98"/>
  <c r="P684" i="98"/>
  <c r="W684" i="98" s="1"/>
  <c r="AD684" i="98" s="1"/>
  <c r="AK684" i="98" s="1"/>
  <c r="P648" i="98"/>
  <c r="W648" i="98" s="1"/>
  <c r="AD648" i="98" s="1"/>
  <c r="AK648" i="98" s="1"/>
  <c r="AN648" i="98"/>
  <c r="AL668" i="98"/>
  <c r="AL672" i="98"/>
  <c r="AL676" i="98"/>
  <c r="AL680" i="98"/>
  <c r="AL682" i="98"/>
  <c r="AL686" i="98"/>
  <c r="AL402" i="98"/>
  <c r="AL406" i="98"/>
  <c r="AL407" i="98"/>
  <c r="AN410" i="98"/>
  <c r="AL422" i="98"/>
  <c r="AL423" i="98"/>
  <c r="AL426" i="98"/>
  <c r="AN428" i="98"/>
  <c r="AL431" i="98"/>
  <c r="AN438" i="98"/>
  <c r="AL438" i="98"/>
  <c r="AL445" i="98"/>
  <c r="AL449" i="98"/>
  <c r="AL453" i="98"/>
  <c r="AL457" i="98"/>
  <c r="AL461" i="98"/>
  <c r="AL465" i="98"/>
  <c r="AL469" i="98"/>
  <c r="AL473" i="98"/>
  <c r="AL477" i="98"/>
  <c r="AL481" i="98"/>
  <c r="AL485" i="98"/>
  <c r="AL489" i="98"/>
  <c r="AL493" i="98"/>
  <c r="AL508" i="98"/>
  <c r="AN512" i="98"/>
  <c r="AN513" i="98"/>
  <c r="AN515" i="98"/>
  <c r="W516" i="98"/>
  <c r="AD516" i="98" s="1"/>
  <c r="AK516" i="98" s="1"/>
  <c r="AL536" i="98"/>
  <c r="AN541" i="98"/>
  <c r="AN544" i="98"/>
  <c r="AL545" i="98"/>
  <c r="W548" i="98"/>
  <c r="AD548" i="98" s="1"/>
  <c r="AK548" i="98" s="1"/>
  <c r="W560" i="98"/>
  <c r="AD560" i="98" s="1"/>
  <c r="AK560" i="98" s="1"/>
  <c r="AL573" i="98"/>
  <c r="AL576" i="98"/>
  <c r="P579" i="98"/>
  <c r="W579" i="98" s="1"/>
  <c r="AD579" i="98" s="1"/>
  <c r="AK579" i="98" s="1"/>
  <c r="AN579" i="98"/>
  <c r="W582" i="98"/>
  <c r="AD582" i="98" s="1"/>
  <c r="AK582" i="98" s="1"/>
  <c r="AL584" i="98"/>
  <c r="AN599" i="98"/>
  <c r="W610" i="98"/>
  <c r="AD610" i="98" s="1"/>
  <c r="AK610" i="98" s="1"/>
  <c r="AN611" i="98"/>
  <c r="W636" i="98"/>
  <c r="AD636" i="98" s="1"/>
  <c r="AK636" i="98" s="1"/>
  <c r="AN637" i="98"/>
  <c r="AN663" i="98"/>
  <c r="P663" i="98"/>
  <c r="W663" i="98" s="1"/>
  <c r="AD663" i="98" s="1"/>
  <c r="AK663" i="98" s="1"/>
  <c r="W668" i="98"/>
  <c r="AD668" i="98" s="1"/>
  <c r="AK668" i="98" s="1"/>
  <c r="W669" i="98"/>
  <c r="AD669" i="98" s="1"/>
  <c r="AK669" i="98" s="1"/>
  <c r="W673" i="98"/>
  <c r="AD673" i="98" s="1"/>
  <c r="AK673" i="98" s="1"/>
  <c r="W677" i="98"/>
  <c r="AD677" i="98" s="1"/>
  <c r="AK677" i="98" s="1"/>
  <c r="AL685" i="98"/>
  <c r="AL524" i="98"/>
  <c r="AN528" i="98"/>
  <c r="AN529" i="98"/>
  <c r="W537" i="98"/>
  <c r="AD537" i="98" s="1"/>
  <c r="AK537" i="98" s="1"/>
  <c r="AL540" i="98"/>
  <c r="W545" i="98"/>
  <c r="AD545" i="98" s="1"/>
  <c r="AK545" i="98" s="1"/>
  <c r="AL548" i="98"/>
  <c r="W553" i="98"/>
  <c r="AD553" i="98" s="1"/>
  <c r="AK553" i="98" s="1"/>
  <c r="W558" i="98"/>
  <c r="AD558" i="98" s="1"/>
  <c r="AK558" i="98" s="1"/>
  <c r="AN565" i="98"/>
  <c r="AL567" i="98"/>
  <c r="AN573" i="98"/>
  <c r="AN576" i="98"/>
  <c r="AN586" i="98"/>
  <c r="AL587" i="98"/>
  <c r="AL592" i="98"/>
  <c r="AL594" i="98"/>
  <c r="AL610" i="98"/>
  <c r="AL617" i="98"/>
  <c r="W618" i="98"/>
  <c r="AD618" i="98" s="1"/>
  <c r="AK618" i="98" s="1"/>
  <c r="AN619" i="98"/>
  <c r="AN621" i="98"/>
  <c r="AL629" i="98"/>
  <c r="W630" i="98"/>
  <c r="AD630" i="98" s="1"/>
  <c r="AN631" i="98"/>
  <c r="AL636" i="98"/>
  <c r="AN647" i="98"/>
  <c r="AN649" i="98"/>
  <c r="AL654" i="98"/>
  <c r="AL655" i="98"/>
  <c r="AN657" i="98"/>
  <c r="AN667" i="98"/>
  <c r="AL667" i="98"/>
  <c r="AN671" i="98"/>
  <c r="AN672" i="98"/>
  <c r="AN675" i="98"/>
  <c r="AN676" i="98"/>
  <c r="AN679" i="98"/>
  <c r="AN680" i="98"/>
  <c r="AL681" i="98"/>
  <c r="AN682" i="98"/>
  <c r="AN685" i="98"/>
  <c r="P565" i="98"/>
  <c r="W565" i="98" s="1"/>
  <c r="AD565" i="98" s="1"/>
  <c r="AK565" i="98" s="1"/>
  <c r="AL565" i="98"/>
  <c r="AL572" i="98"/>
  <c r="P573" i="98"/>
  <c r="W573" i="98" s="1"/>
  <c r="AD573" i="98" s="1"/>
  <c r="AK573" i="98" s="1"/>
  <c r="AL575" i="98"/>
  <c r="P576" i="98"/>
  <c r="W576" i="98" s="1"/>
  <c r="AD576" i="98" s="1"/>
  <c r="AK576" i="98" s="1"/>
  <c r="W587" i="98"/>
  <c r="AD587" i="98" s="1"/>
  <c r="AK587" i="98" s="1"/>
  <c r="W593" i="98"/>
  <c r="AD593" i="98" s="1"/>
  <c r="AK593" i="98" s="1"/>
  <c r="AL603" i="98"/>
  <c r="AN605" i="98"/>
  <c r="AL606" i="98"/>
  <c r="AL613" i="98"/>
  <c r="W614" i="98"/>
  <c r="AD614" i="98" s="1"/>
  <c r="AK614" i="98" s="1"/>
  <c r="AN615" i="98"/>
  <c r="AN617" i="98"/>
  <c r="W626" i="98"/>
  <c r="AD626" i="98" s="1"/>
  <c r="AK626" i="98" s="1"/>
  <c r="AN627" i="98"/>
  <c r="AN629" i="98"/>
  <c r="AL639" i="98"/>
  <c r="W640" i="98"/>
  <c r="AD640" i="98" s="1"/>
  <c r="AK640" i="98" s="1"/>
  <c r="AN641" i="98"/>
  <c r="AN643" i="98"/>
  <c r="P647" i="98"/>
  <c r="W647" i="98" s="1"/>
  <c r="AD647" i="98" s="1"/>
  <c r="AK647" i="98" s="1"/>
  <c r="AL652" i="98"/>
  <c r="W654" i="98"/>
  <c r="AD654" i="98" s="1"/>
  <c r="AK654" i="98" s="1"/>
  <c r="AN664" i="98"/>
  <c r="AL665" i="98"/>
  <c r="AL669" i="98"/>
  <c r="W671" i="98"/>
  <c r="AD671" i="98" s="1"/>
  <c r="AK671" i="98" s="1"/>
  <c r="AL671" i="98"/>
  <c r="AL673" i="98"/>
  <c r="W675" i="98"/>
  <c r="AD675" i="98" s="1"/>
  <c r="AK675" i="98" s="1"/>
  <c r="AL675" i="98"/>
  <c r="AL677" i="98"/>
  <c r="W679" i="98"/>
  <c r="AD679" i="98" s="1"/>
  <c r="AK679" i="98" s="1"/>
  <c r="AL679" i="98"/>
  <c r="AL684" i="98"/>
  <c r="AN686" i="98"/>
  <c r="P8" i="98"/>
  <c r="W8" i="98" s="1"/>
  <c r="AD8" i="98" s="1"/>
  <c r="AK8" i="98" s="1"/>
  <c r="AN9" i="98"/>
  <c r="AL12" i="98"/>
  <c r="AH692" i="98"/>
  <c r="AH688" i="98"/>
  <c r="AL18" i="98"/>
  <c r="AL22" i="98"/>
  <c r="AN30" i="98"/>
  <c r="AN32" i="98"/>
  <c r="P32" i="98"/>
  <c r="W32" i="98" s="1"/>
  <c r="AD32" i="98" s="1"/>
  <c r="AK32" i="98" s="1"/>
  <c r="AL32" i="98"/>
  <c r="AL38" i="98"/>
  <c r="AN46" i="98"/>
  <c r="AN48" i="98"/>
  <c r="P48" i="98"/>
  <c r="W48" i="98" s="1"/>
  <c r="AD48" i="98" s="1"/>
  <c r="AK48" i="98" s="1"/>
  <c r="AL48" i="98"/>
  <c r="AA695" i="98"/>
  <c r="AA689" i="98"/>
  <c r="AL25" i="98"/>
  <c r="AN26" i="98"/>
  <c r="AN28" i="98"/>
  <c r="P28" i="98"/>
  <c r="W28" i="98" s="1"/>
  <c r="AD28" i="98" s="1"/>
  <c r="AK28" i="98" s="1"/>
  <c r="AL28" i="98"/>
  <c r="AL34" i="98"/>
  <c r="AL41" i="98"/>
  <c r="AK42" i="98"/>
  <c r="AN42" i="98"/>
  <c r="AN44" i="98"/>
  <c r="P44" i="98"/>
  <c r="W44" i="98" s="1"/>
  <c r="AD44" i="98" s="1"/>
  <c r="AK44" i="98" s="1"/>
  <c r="AL44" i="98"/>
  <c r="AL50" i="98"/>
  <c r="M695" i="98"/>
  <c r="P7" i="98"/>
  <c r="AH689" i="98"/>
  <c r="AH695" i="98"/>
  <c r="AN7" i="98"/>
  <c r="AH690" i="98"/>
  <c r="AL9" i="98"/>
  <c r="AN11" i="98"/>
  <c r="P11" i="98"/>
  <c r="W11" i="98" s="1"/>
  <c r="AD11" i="98" s="1"/>
  <c r="AK11" i="98" s="1"/>
  <c r="AD18" i="98"/>
  <c r="AN22" i="98"/>
  <c r="AN24" i="98"/>
  <c r="P24" i="98"/>
  <c r="W24" i="98" s="1"/>
  <c r="AD24" i="98" s="1"/>
  <c r="AK24" i="98" s="1"/>
  <c r="AL24" i="98"/>
  <c r="AN38" i="98"/>
  <c r="AN40" i="98"/>
  <c r="P40" i="98"/>
  <c r="W40" i="98" s="1"/>
  <c r="AD40" i="98" s="1"/>
  <c r="AK40" i="98" s="1"/>
  <c r="AL40" i="98"/>
  <c r="T689" i="98"/>
  <c r="T695" i="98"/>
  <c r="AL8" i="98"/>
  <c r="P12" i="98"/>
  <c r="W12" i="98" s="1"/>
  <c r="AD12" i="98" s="1"/>
  <c r="AK12" i="98" s="1"/>
  <c r="W13" i="98"/>
  <c r="AD13" i="98" s="1"/>
  <c r="AK13" i="98" s="1"/>
  <c r="AL13" i="98"/>
  <c r="AL14" i="98"/>
  <c r="AN15" i="98"/>
  <c r="P15" i="98"/>
  <c r="W15" i="98" s="1"/>
  <c r="AD15" i="98" s="1"/>
  <c r="AK15" i="98" s="1"/>
  <c r="AN16" i="98"/>
  <c r="AN18" i="98"/>
  <c r="AN20" i="98"/>
  <c r="P20" i="98"/>
  <c r="W20" i="98" s="1"/>
  <c r="AD20" i="98" s="1"/>
  <c r="AK20" i="98" s="1"/>
  <c r="AL20" i="98"/>
  <c r="AL33" i="98"/>
  <c r="AN34" i="98"/>
  <c r="AN36" i="98"/>
  <c r="P36" i="98"/>
  <c r="W36" i="98" s="1"/>
  <c r="AD36" i="98" s="1"/>
  <c r="AK36" i="98" s="1"/>
  <c r="AL36" i="98"/>
  <c r="AL49" i="98"/>
  <c r="AN50" i="98"/>
  <c r="AL52" i="98"/>
  <c r="AN54" i="98"/>
  <c r="AL56" i="98"/>
  <c r="AN58" i="98"/>
  <c r="AL60" i="98"/>
  <c r="AN62" i="98"/>
  <c r="AL64" i="98"/>
  <c r="AN66" i="98"/>
  <c r="AL68" i="98"/>
  <c r="AN70" i="98"/>
  <c r="AL72" i="98"/>
  <c r="AN74" i="98"/>
  <c r="AL76" i="98"/>
  <c r="AN78" i="98"/>
  <c r="AL80" i="98"/>
  <c r="AN82" i="98"/>
  <c r="AL84" i="98"/>
  <c r="AN86" i="98"/>
  <c r="AL88" i="98"/>
  <c r="AN90" i="98"/>
  <c r="AL92" i="98"/>
  <c r="AN94" i="98"/>
  <c r="AL96" i="98"/>
  <c r="AN98" i="98"/>
  <c r="AL100" i="98"/>
  <c r="AN102" i="98"/>
  <c r="AL104" i="98"/>
  <c r="AN106" i="98"/>
  <c r="AL108" i="98"/>
  <c r="AN110" i="98"/>
  <c r="AL112" i="98"/>
  <c r="AN114" i="98"/>
  <c r="AL116" i="98"/>
  <c r="AN118" i="98"/>
  <c r="AL120" i="98"/>
  <c r="AN122" i="98"/>
  <c r="AL124" i="98"/>
  <c r="AN126" i="98"/>
  <c r="AL128" i="98"/>
  <c r="AN130" i="98"/>
  <c r="AL132" i="98"/>
  <c r="AN134" i="98"/>
  <c r="AL136" i="98"/>
  <c r="AN138" i="98"/>
  <c r="AN146" i="98"/>
  <c r="AL149" i="98"/>
  <c r="AN154" i="98"/>
  <c r="AL157" i="98"/>
  <c r="AL184" i="98"/>
  <c r="AN200" i="98"/>
  <c r="AN203" i="98"/>
  <c r="P203" i="98"/>
  <c r="W203" i="98" s="1"/>
  <c r="AD203" i="98" s="1"/>
  <c r="AK203" i="98" s="1"/>
  <c r="P336" i="98"/>
  <c r="W336" i="98" s="1"/>
  <c r="AD336" i="98" s="1"/>
  <c r="AK336" i="98" s="1"/>
  <c r="AN336" i="98"/>
  <c r="AL355" i="98"/>
  <c r="AN355" i="98"/>
  <c r="AN363" i="98"/>
  <c r="W363" i="98"/>
  <c r="AD363" i="98" s="1"/>
  <c r="AK363" i="98" s="1"/>
  <c r="AN416" i="98"/>
  <c r="P416" i="98"/>
  <c r="W416" i="98" s="1"/>
  <c r="AD416" i="98" s="1"/>
  <c r="AK416" i="98" s="1"/>
  <c r="AL416" i="98"/>
  <c r="AN421" i="98"/>
  <c r="P421" i="98"/>
  <c r="W421" i="98" s="1"/>
  <c r="AD421" i="98" s="1"/>
  <c r="AK421" i="98" s="1"/>
  <c r="AN554" i="98"/>
  <c r="P554" i="98"/>
  <c r="W554" i="98" s="1"/>
  <c r="AD554" i="98" s="1"/>
  <c r="AK554" i="98" s="1"/>
  <c r="AL554" i="98"/>
  <c r="P692" i="98"/>
  <c r="AL19" i="98"/>
  <c r="AL23" i="98"/>
  <c r="AL27" i="98"/>
  <c r="AL31" i="98"/>
  <c r="AL35" i="98"/>
  <c r="AL39" i="98"/>
  <c r="AL43" i="98"/>
  <c r="AL47" i="98"/>
  <c r="AL51" i="98"/>
  <c r="P52" i="98"/>
  <c r="W52" i="98" s="1"/>
  <c r="AD52" i="98" s="1"/>
  <c r="AK52" i="98" s="1"/>
  <c r="AL55" i="98"/>
  <c r="P56" i="98"/>
  <c r="W56" i="98" s="1"/>
  <c r="AD56" i="98" s="1"/>
  <c r="AK56" i="98" s="1"/>
  <c r="AL59" i="98"/>
  <c r="P60" i="98"/>
  <c r="W60" i="98" s="1"/>
  <c r="AD60" i="98" s="1"/>
  <c r="AK60" i="98" s="1"/>
  <c r="AL63" i="98"/>
  <c r="P64" i="98"/>
  <c r="W64" i="98" s="1"/>
  <c r="AD64" i="98" s="1"/>
  <c r="AK64" i="98" s="1"/>
  <c r="AL67" i="98"/>
  <c r="P68" i="98"/>
  <c r="W68" i="98" s="1"/>
  <c r="AD68" i="98" s="1"/>
  <c r="AK68" i="98" s="1"/>
  <c r="AL71" i="98"/>
  <c r="P72" i="98"/>
  <c r="W72" i="98" s="1"/>
  <c r="AD72" i="98" s="1"/>
  <c r="AK72" i="98" s="1"/>
  <c r="AL75" i="98"/>
  <c r="P76" i="98"/>
  <c r="W76" i="98" s="1"/>
  <c r="AD76" i="98" s="1"/>
  <c r="AK76" i="98" s="1"/>
  <c r="AL79" i="98"/>
  <c r="P80" i="98"/>
  <c r="W80" i="98" s="1"/>
  <c r="AD80" i="98" s="1"/>
  <c r="AK80" i="98" s="1"/>
  <c r="AL83" i="98"/>
  <c r="P84" i="98"/>
  <c r="W84" i="98" s="1"/>
  <c r="AD84" i="98" s="1"/>
  <c r="AK84" i="98" s="1"/>
  <c r="W691" i="98"/>
  <c r="AN691" i="98"/>
  <c r="P691" i="98"/>
  <c r="AL87" i="98"/>
  <c r="P88" i="98"/>
  <c r="W88" i="98" s="1"/>
  <c r="AD88" i="98" s="1"/>
  <c r="AK88" i="98" s="1"/>
  <c r="AL91" i="98"/>
  <c r="P92" i="98"/>
  <c r="W92" i="98" s="1"/>
  <c r="AD92" i="98" s="1"/>
  <c r="AK92" i="98" s="1"/>
  <c r="AL95" i="98"/>
  <c r="P96" i="98"/>
  <c r="W96" i="98" s="1"/>
  <c r="AD96" i="98" s="1"/>
  <c r="AK96" i="98" s="1"/>
  <c r="AL99" i="98"/>
  <c r="P100" i="98"/>
  <c r="W100" i="98" s="1"/>
  <c r="AD100" i="98" s="1"/>
  <c r="AK100" i="98" s="1"/>
  <c r="AL103" i="98"/>
  <c r="P104" i="98"/>
  <c r="W104" i="98" s="1"/>
  <c r="AD104" i="98" s="1"/>
  <c r="AK104" i="98" s="1"/>
  <c r="AL107" i="98"/>
  <c r="P108" i="98"/>
  <c r="W108" i="98" s="1"/>
  <c r="AD108" i="98" s="1"/>
  <c r="AK108" i="98" s="1"/>
  <c r="AL111" i="98"/>
  <c r="P112" i="98"/>
  <c r="W112" i="98" s="1"/>
  <c r="AD112" i="98" s="1"/>
  <c r="AK112" i="98" s="1"/>
  <c r="AL115" i="98"/>
  <c r="P116" i="98"/>
  <c r="W116" i="98" s="1"/>
  <c r="AD116" i="98" s="1"/>
  <c r="AK116" i="98" s="1"/>
  <c r="AL119" i="98"/>
  <c r="P120" i="98"/>
  <c r="W120" i="98" s="1"/>
  <c r="AD120" i="98" s="1"/>
  <c r="AK120" i="98" s="1"/>
  <c r="AL123" i="98"/>
  <c r="P124" i="98"/>
  <c r="W124" i="98" s="1"/>
  <c r="AD124" i="98" s="1"/>
  <c r="AK124" i="98" s="1"/>
  <c r="AL127" i="98"/>
  <c r="P128" i="98"/>
  <c r="W128" i="98" s="1"/>
  <c r="AD128" i="98" s="1"/>
  <c r="AK128" i="98" s="1"/>
  <c r="AL131" i="98"/>
  <c r="P132" i="98"/>
  <c r="W132" i="98" s="1"/>
  <c r="AD132" i="98" s="1"/>
  <c r="AK132" i="98" s="1"/>
  <c r="AL135" i="98"/>
  <c r="P136" i="98"/>
  <c r="W136" i="98" s="1"/>
  <c r="AD136" i="98" s="1"/>
  <c r="AK136" i="98" s="1"/>
  <c r="AN141" i="98"/>
  <c r="AL143" i="98"/>
  <c r="AN144" i="98"/>
  <c r="W148" i="98"/>
  <c r="AD148" i="98" s="1"/>
  <c r="AK148" i="98" s="1"/>
  <c r="P149" i="98"/>
  <c r="W149" i="98" s="1"/>
  <c r="AD149" i="98" s="1"/>
  <c r="AK149" i="98" s="1"/>
  <c r="AL151" i="98"/>
  <c r="AN152" i="98"/>
  <c r="W156" i="98"/>
  <c r="AD156" i="98" s="1"/>
  <c r="AK156" i="98" s="1"/>
  <c r="P157" i="98"/>
  <c r="W157" i="98" s="1"/>
  <c r="AD157" i="98" s="1"/>
  <c r="AK157" i="98" s="1"/>
  <c r="W161" i="98"/>
  <c r="AD161" i="98" s="1"/>
  <c r="AK161" i="98" s="1"/>
  <c r="W165" i="98"/>
  <c r="AD165" i="98" s="1"/>
  <c r="AK165" i="98" s="1"/>
  <c r="W169" i="98"/>
  <c r="AD169" i="98" s="1"/>
  <c r="AK169" i="98" s="1"/>
  <c r="W173" i="98"/>
  <c r="AD173" i="98" s="1"/>
  <c r="AK173" i="98" s="1"/>
  <c r="AL176" i="98"/>
  <c r="AN185" i="98"/>
  <c r="W193" i="98"/>
  <c r="AD193" i="98" s="1"/>
  <c r="AK193" i="98" s="1"/>
  <c r="AN195" i="98"/>
  <c r="P195" i="98"/>
  <c r="W195" i="98" s="1"/>
  <c r="AD195" i="98" s="1"/>
  <c r="AK195" i="98" s="1"/>
  <c r="AK204" i="98"/>
  <c r="AL208" i="98"/>
  <c r="AN213" i="98"/>
  <c r="AL214" i="98"/>
  <c r="P219" i="98"/>
  <c r="W219" i="98" s="1"/>
  <c r="AD219" i="98" s="1"/>
  <c r="AK219" i="98" s="1"/>
  <c r="AL222" i="98"/>
  <c r="P227" i="98"/>
  <c r="W227" i="98" s="1"/>
  <c r="AD227" i="98" s="1"/>
  <c r="AK227" i="98" s="1"/>
  <c r="AL230" i="98"/>
  <c r="P235" i="98"/>
  <c r="W235" i="98" s="1"/>
  <c r="AD235" i="98" s="1"/>
  <c r="AK235" i="98" s="1"/>
  <c r="AL238" i="98"/>
  <c r="P243" i="98"/>
  <c r="W243" i="98" s="1"/>
  <c r="AD243" i="98" s="1"/>
  <c r="AK243" i="98" s="1"/>
  <c r="P342" i="98"/>
  <c r="W342" i="98" s="1"/>
  <c r="AD342" i="98" s="1"/>
  <c r="AK342" i="98" s="1"/>
  <c r="AN342" i="98"/>
  <c r="AN369" i="98"/>
  <c r="AL369" i="98"/>
  <c r="P369" i="98"/>
  <c r="W369" i="98" s="1"/>
  <c r="AD369" i="98" s="1"/>
  <c r="AK369" i="98" s="1"/>
  <c r="AL419" i="98"/>
  <c r="AN419" i="98"/>
  <c r="AM695" i="98"/>
  <c r="M688" i="98"/>
  <c r="M689" i="98"/>
  <c r="AA688" i="98"/>
  <c r="AA692" i="98"/>
  <c r="P19" i="98"/>
  <c r="W19" i="98" s="1"/>
  <c r="AD19" i="98" s="1"/>
  <c r="AK19" i="98" s="1"/>
  <c r="P23" i="98"/>
  <c r="W23" i="98" s="1"/>
  <c r="AD23" i="98" s="1"/>
  <c r="AK23" i="98" s="1"/>
  <c r="P27" i="98"/>
  <c r="W27" i="98" s="1"/>
  <c r="AD27" i="98" s="1"/>
  <c r="AK27" i="98" s="1"/>
  <c r="P31" i="98"/>
  <c r="W31" i="98" s="1"/>
  <c r="AD31" i="98" s="1"/>
  <c r="AK31" i="98" s="1"/>
  <c r="P35" i="98"/>
  <c r="W35" i="98" s="1"/>
  <c r="AD35" i="98" s="1"/>
  <c r="AK35" i="98" s="1"/>
  <c r="P39" i="98"/>
  <c r="W39" i="98" s="1"/>
  <c r="AD39" i="98" s="1"/>
  <c r="AK39" i="98" s="1"/>
  <c r="P43" i="98"/>
  <c r="W43" i="98" s="1"/>
  <c r="AD43" i="98" s="1"/>
  <c r="AK43" i="98" s="1"/>
  <c r="P47" i="98"/>
  <c r="W47" i="98" s="1"/>
  <c r="AD47" i="98" s="1"/>
  <c r="AK47" i="98" s="1"/>
  <c r="P51" i="98"/>
  <c r="W51" i="98" s="1"/>
  <c r="AD51" i="98" s="1"/>
  <c r="AK51" i="98" s="1"/>
  <c r="P55" i="98"/>
  <c r="W55" i="98" s="1"/>
  <c r="AD55" i="98" s="1"/>
  <c r="AK55" i="98" s="1"/>
  <c r="P59" i="98"/>
  <c r="W59" i="98" s="1"/>
  <c r="AD59" i="98" s="1"/>
  <c r="AK59" i="98" s="1"/>
  <c r="P63" i="98"/>
  <c r="W63" i="98" s="1"/>
  <c r="AD63" i="98" s="1"/>
  <c r="AK63" i="98" s="1"/>
  <c r="P67" i="98"/>
  <c r="W67" i="98" s="1"/>
  <c r="AD67" i="98" s="1"/>
  <c r="AK67" i="98" s="1"/>
  <c r="P71" i="98"/>
  <c r="W71" i="98" s="1"/>
  <c r="AD71" i="98" s="1"/>
  <c r="AK71" i="98" s="1"/>
  <c r="P75" i="98"/>
  <c r="W75" i="98" s="1"/>
  <c r="AD75" i="98" s="1"/>
  <c r="AK75" i="98" s="1"/>
  <c r="P79" i="98"/>
  <c r="W79" i="98" s="1"/>
  <c r="AD79" i="98" s="1"/>
  <c r="AK79" i="98" s="1"/>
  <c r="P83" i="98"/>
  <c r="W83" i="98" s="1"/>
  <c r="AD83" i="98" s="1"/>
  <c r="AK83" i="98" s="1"/>
  <c r="P87" i="98"/>
  <c r="W87" i="98" s="1"/>
  <c r="AD87" i="98" s="1"/>
  <c r="AK87" i="98" s="1"/>
  <c r="P91" i="98"/>
  <c r="W91" i="98" s="1"/>
  <c r="AD91" i="98" s="1"/>
  <c r="AK91" i="98" s="1"/>
  <c r="P95" i="98"/>
  <c r="W95" i="98" s="1"/>
  <c r="AD95" i="98" s="1"/>
  <c r="AK95" i="98" s="1"/>
  <c r="P99" i="98"/>
  <c r="W99" i="98" s="1"/>
  <c r="AD99" i="98" s="1"/>
  <c r="AK99" i="98" s="1"/>
  <c r="P103" i="98"/>
  <c r="W103" i="98" s="1"/>
  <c r="AD103" i="98" s="1"/>
  <c r="AK103" i="98" s="1"/>
  <c r="P107" i="98"/>
  <c r="W107" i="98" s="1"/>
  <c r="AD107" i="98" s="1"/>
  <c r="AK107" i="98" s="1"/>
  <c r="P111" i="98"/>
  <c r="W111" i="98" s="1"/>
  <c r="AD111" i="98" s="1"/>
  <c r="AK111" i="98" s="1"/>
  <c r="P115" i="98"/>
  <c r="W115" i="98" s="1"/>
  <c r="AD115" i="98" s="1"/>
  <c r="AK115" i="98" s="1"/>
  <c r="P119" i="98"/>
  <c r="W119" i="98" s="1"/>
  <c r="AD119" i="98" s="1"/>
  <c r="AK119" i="98" s="1"/>
  <c r="P123" i="98"/>
  <c r="W123" i="98" s="1"/>
  <c r="AD123" i="98" s="1"/>
  <c r="AK123" i="98" s="1"/>
  <c r="P127" i="98"/>
  <c r="W127" i="98" s="1"/>
  <c r="AD127" i="98" s="1"/>
  <c r="AK127" i="98" s="1"/>
  <c r="P131" i="98"/>
  <c r="W131" i="98" s="1"/>
  <c r="AD131" i="98" s="1"/>
  <c r="AK131" i="98" s="1"/>
  <c r="P135" i="98"/>
  <c r="W135" i="98" s="1"/>
  <c r="AD135" i="98" s="1"/>
  <c r="AK135" i="98" s="1"/>
  <c r="P139" i="98"/>
  <c r="W139" i="98" s="1"/>
  <c r="AD139" i="98" s="1"/>
  <c r="AK139" i="98" s="1"/>
  <c r="AN142" i="98"/>
  <c r="AN177" i="98"/>
  <c r="AN178" i="98"/>
  <c r="AN184" i="98"/>
  <c r="W185" i="98"/>
  <c r="AD185" i="98" s="1"/>
  <c r="AK185" i="98" s="1"/>
  <c r="AL186" i="98"/>
  <c r="AN187" i="98"/>
  <c r="P187" i="98"/>
  <c r="W187" i="98" s="1"/>
  <c r="AD187" i="98" s="1"/>
  <c r="AK187" i="98" s="1"/>
  <c r="AN188" i="98"/>
  <c r="W194" i="98"/>
  <c r="AD194" i="98" s="1"/>
  <c r="AK194" i="98" s="1"/>
  <c r="AL200" i="98"/>
  <c r="AL201" i="98"/>
  <c r="AL203" i="98"/>
  <c r="AN209" i="98"/>
  <c r="AN210" i="98"/>
  <c r="W218" i="98"/>
  <c r="AD218" i="98" s="1"/>
  <c r="AK218" i="98" s="1"/>
  <c r="W226" i="98"/>
  <c r="AD226" i="98" s="1"/>
  <c r="AK226" i="98" s="1"/>
  <c r="W234" i="98"/>
  <c r="AD234" i="98" s="1"/>
  <c r="AK234" i="98" s="1"/>
  <c r="W242" i="98"/>
  <c r="AD242" i="98" s="1"/>
  <c r="AK242" i="98" s="1"/>
  <c r="AL245" i="98"/>
  <c r="W246" i="98"/>
  <c r="AD246" i="98" s="1"/>
  <c r="AK246" i="98" s="1"/>
  <c r="AL249" i="98"/>
  <c r="W250" i="98"/>
  <c r="AD250" i="98" s="1"/>
  <c r="AK250" i="98" s="1"/>
  <c r="AL253" i="98"/>
  <c r="W254" i="98"/>
  <c r="AD254" i="98" s="1"/>
  <c r="AK254" i="98" s="1"/>
  <c r="AL257" i="98"/>
  <c r="W258" i="98"/>
  <c r="AD258" i="98" s="1"/>
  <c r="AK258" i="98" s="1"/>
  <c r="AL261" i="98"/>
  <c r="W262" i="98"/>
  <c r="AD262" i="98" s="1"/>
  <c r="AK262" i="98" s="1"/>
  <c r="AL265" i="98"/>
  <c r="W266" i="98"/>
  <c r="AD266" i="98" s="1"/>
  <c r="AK266" i="98" s="1"/>
  <c r="AL269" i="98"/>
  <c r="W270" i="98"/>
  <c r="AD270" i="98" s="1"/>
  <c r="AK270" i="98" s="1"/>
  <c r="AL273" i="98"/>
  <c r="W274" i="98"/>
  <c r="AD274" i="98" s="1"/>
  <c r="AK274" i="98" s="1"/>
  <c r="AL277" i="98"/>
  <c r="W278" i="98"/>
  <c r="AD278" i="98" s="1"/>
  <c r="AK278" i="98" s="1"/>
  <c r="AL281" i="98"/>
  <c r="W282" i="98"/>
  <c r="AD282" i="98" s="1"/>
  <c r="AK282" i="98" s="1"/>
  <c r="AL285" i="98"/>
  <c r="W286" i="98"/>
  <c r="AD286" i="98" s="1"/>
  <c r="AK286" i="98" s="1"/>
  <c r="AL289" i="98"/>
  <c r="W290" i="98"/>
  <c r="AD290" i="98" s="1"/>
  <c r="AK290" i="98" s="1"/>
  <c r="AL293" i="98"/>
  <c r="W294" i="98"/>
  <c r="AD294" i="98" s="1"/>
  <c r="AK294" i="98" s="1"/>
  <c r="AL297" i="98"/>
  <c r="W298" i="98"/>
  <c r="AD298" i="98" s="1"/>
  <c r="AK298" i="98" s="1"/>
  <c r="AN384" i="98"/>
  <c r="P384" i="98"/>
  <c r="W384" i="98" s="1"/>
  <c r="AD384" i="98" s="1"/>
  <c r="AK384" i="98" s="1"/>
  <c r="AL384" i="98"/>
  <c r="AN389" i="98"/>
  <c r="P389" i="98"/>
  <c r="W389" i="98" s="1"/>
  <c r="AD389" i="98" s="1"/>
  <c r="AK389" i="98" s="1"/>
  <c r="AN395" i="98"/>
  <c r="W395" i="98"/>
  <c r="AD395" i="98" s="1"/>
  <c r="AK395" i="98" s="1"/>
  <c r="AK402" i="98"/>
  <c r="AM688" i="98"/>
  <c r="AM692" i="98"/>
  <c r="AN19" i="98"/>
  <c r="AN87" i="98"/>
  <c r="AL147" i="98"/>
  <c r="AN148" i="98"/>
  <c r="W150" i="98"/>
  <c r="AD150" i="98" s="1"/>
  <c r="AK150" i="98" s="1"/>
  <c r="AL155" i="98"/>
  <c r="AN156" i="98"/>
  <c r="W158" i="98"/>
  <c r="AD158" i="98" s="1"/>
  <c r="AK158" i="98" s="1"/>
  <c r="C159" i="98"/>
  <c r="AN159" i="98"/>
  <c r="AL161" i="98"/>
  <c r="AN162" i="98"/>
  <c r="P162" i="98"/>
  <c r="W162" i="98" s="1"/>
  <c r="AD162" i="98" s="1"/>
  <c r="AK162" i="98" s="1"/>
  <c r="AL165" i="98"/>
  <c r="AN166" i="98"/>
  <c r="P166" i="98"/>
  <c r="W166" i="98" s="1"/>
  <c r="AD166" i="98" s="1"/>
  <c r="AK166" i="98" s="1"/>
  <c r="AL169" i="98"/>
  <c r="AN170" i="98"/>
  <c r="P170" i="98"/>
  <c r="W170" i="98" s="1"/>
  <c r="AD170" i="98" s="1"/>
  <c r="AK170" i="98" s="1"/>
  <c r="AL173" i="98"/>
  <c r="AN174" i="98"/>
  <c r="P174" i="98"/>
  <c r="W174" i="98" s="1"/>
  <c r="AD174" i="98" s="1"/>
  <c r="AK174" i="98" s="1"/>
  <c r="AN176" i="98"/>
  <c r="AL178" i="98"/>
  <c r="AN179" i="98"/>
  <c r="P179" i="98"/>
  <c r="W179" i="98" s="1"/>
  <c r="AD179" i="98" s="1"/>
  <c r="AK179" i="98" s="1"/>
  <c r="AN180" i="98"/>
  <c r="W186" i="98"/>
  <c r="AD186" i="98" s="1"/>
  <c r="AK186" i="98" s="1"/>
  <c r="W188" i="98"/>
  <c r="AD188" i="98" s="1"/>
  <c r="AK188" i="98" s="1"/>
  <c r="AL192" i="98"/>
  <c r="AL193" i="98"/>
  <c r="AL195" i="98"/>
  <c r="AN202" i="98"/>
  <c r="AN208" i="98"/>
  <c r="AL210" i="98"/>
  <c r="AN212" i="98"/>
  <c r="AL213" i="98"/>
  <c r="W221" i="98"/>
  <c r="AD221" i="98" s="1"/>
  <c r="AK221" i="98" s="1"/>
  <c r="AL221" i="98"/>
  <c r="W229" i="98"/>
  <c r="AD229" i="98" s="1"/>
  <c r="AK229" i="98" s="1"/>
  <c r="AL229" i="98"/>
  <c r="W237" i="98"/>
  <c r="AD237" i="98" s="1"/>
  <c r="AK237" i="98" s="1"/>
  <c r="AL237" i="98"/>
  <c r="W245" i="98"/>
  <c r="AD245" i="98" s="1"/>
  <c r="AK245" i="98" s="1"/>
  <c r="W249" i="98"/>
  <c r="AD249" i="98" s="1"/>
  <c r="AK249" i="98" s="1"/>
  <c r="W253" i="98"/>
  <c r="AD253" i="98" s="1"/>
  <c r="AK253" i="98" s="1"/>
  <c r="W257" i="98"/>
  <c r="AD257" i="98" s="1"/>
  <c r="AK257" i="98" s="1"/>
  <c r="W261" i="98"/>
  <c r="AD261" i="98" s="1"/>
  <c r="AK261" i="98" s="1"/>
  <c r="W265" i="98"/>
  <c r="AD265" i="98" s="1"/>
  <c r="AK265" i="98" s="1"/>
  <c r="W269" i="98"/>
  <c r="AD269" i="98" s="1"/>
  <c r="AK269" i="98" s="1"/>
  <c r="W273" i="98"/>
  <c r="AD273" i="98" s="1"/>
  <c r="AK273" i="98" s="1"/>
  <c r="W277" i="98"/>
  <c r="AD277" i="98" s="1"/>
  <c r="AK277" i="98" s="1"/>
  <c r="W281" i="98"/>
  <c r="AD281" i="98" s="1"/>
  <c r="AK281" i="98" s="1"/>
  <c r="W285" i="98"/>
  <c r="AD285" i="98" s="1"/>
  <c r="AK285" i="98" s="1"/>
  <c r="W289" i="98"/>
  <c r="AD289" i="98" s="1"/>
  <c r="AK289" i="98" s="1"/>
  <c r="W293" i="98"/>
  <c r="AD293" i="98" s="1"/>
  <c r="AK293" i="98" s="1"/>
  <c r="W297" i="98"/>
  <c r="AD297" i="98" s="1"/>
  <c r="AK297" i="98" s="1"/>
  <c r="AN352" i="98"/>
  <c r="P352" i="98"/>
  <c r="W352" i="98" s="1"/>
  <c r="AD352" i="98" s="1"/>
  <c r="AK352" i="98" s="1"/>
  <c r="AL352" i="98"/>
  <c r="AN357" i="98"/>
  <c r="P357" i="98"/>
  <c r="W357" i="98" s="1"/>
  <c r="AD357" i="98" s="1"/>
  <c r="AK357" i="98" s="1"/>
  <c r="AL387" i="98"/>
  <c r="AN387" i="98"/>
  <c r="AN401" i="98"/>
  <c r="AL401" i="98"/>
  <c r="P401" i="98"/>
  <c r="W401" i="98" s="1"/>
  <c r="AD401" i="98" s="1"/>
  <c r="AK401" i="98" s="1"/>
  <c r="AL181" i="98"/>
  <c r="AN182" i="98"/>
  <c r="AL189" i="98"/>
  <c r="AN190" i="98"/>
  <c r="AL197" i="98"/>
  <c r="AN198" i="98"/>
  <c r="AL205" i="98"/>
  <c r="AN206" i="98"/>
  <c r="AL215" i="98"/>
  <c r="AN220" i="98"/>
  <c r="AL223" i="98"/>
  <c r="AN228" i="98"/>
  <c r="AL231" i="98"/>
  <c r="AN236" i="98"/>
  <c r="AL239" i="98"/>
  <c r="AN244" i="98"/>
  <c r="AL334" i="98"/>
  <c r="AN343" i="98"/>
  <c r="AL357" i="98"/>
  <c r="AN367" i="98"/>
  <c r="W367" i="98"/>
  <c r="AD367" i="98" s="1"/>
  <c r="AK367" i="98" s="1"/>
  <c r="AN370" i="98"/>
  <c r="AN372" i="98"/>
  <c r="P372" i="98"/>
  <c r="W372" i="98" s="1"/>
  <c r="AD372" i="98" s="1"/>
  <c r="AK372" i="98" s="1"/>
  <c r="AL372" i="98"/>
  <c r="AL389" i="98"/>
  <c r="AL398" i="98"/>
  <c r="AN399" i="98"/>
  <c r="W399" i="98"/>
  <c r="AD399" i="98" s="1"/>
  <c r="AK399" i="98" s="1"/>
  <c r="AN402" i="98"/>
  <c r="AN404" i="98"/>
  <c r="P404" i="98"/>
  <c r="W404" i="98" s="1"/>
  <c r="AD404" i="98" s="1"/>
  <c r="AK404" i="98" s="1"/>
  <c r="AL404" i="98"/>
  <c r="AL421" i="98"/>
  <c r="P436" i="98"/>
  <c r="W436" i="98" s="1"/>
  <c r="AD436" i="98" s="1"/>
  <c r="AK436" i="98" s="1"/>
  <c r="AN436" i="98"/>
  <c r="P215" i="98"/>
  <c r="W215" i="98" s="1"/>
  <c r="AD215" i="98" s="1"/>
  <c r="AK215" i="98" s="1"/>
  <c r="AL217" i="98"/>
  <c r="AN218" i="98"/>
  <c r="P223" i="98"/>
  <c r="W223" i="98" s="1"/>
  <c r="AD223" i="98" s="1"/>
  <c r="AK223" i="98" s="1"/>
  <c r="AL225" i="98"/>
  <c r="AN226" i="98"/>
  <c r="P231" i="98"/>
  <c r="W231" i="98" s="1"/>
  <c r="AD231" i="98" s="1"/>
  <c r="AK231" i="98" s="1"/>
  <c r="AL233" i="98"/>
  <c r="AN234" i="98"/>
  <c r="P239" i="98"/>
  <c r="W239" i="98" s="1"/>
  <c r="AD239" i="98" s="1"/>
  <c r="AK239" i="98" s="1"/>
  <c r="AL241" i="98"/>
  <c r="AN242" i="98"/>
  <c r="AL246" i="98"/>
  <c r="AN247" i="98"/>
  <c r="P247" i="98"/>
  <c r="W247" i="98" s="1"/>
  <c r="AD247" i="98" s="1"/>
  <c r="AK247" i="98" s="1"/>
  <c r="AN248" i="98"/>
  <c r="AL250" i="98"/>
  <c r="AN251" i="98"/>
  <c r="P251" i="98"/>
  <c r="W251" i="98" s="1"/>
  <c r="AD251" i="98" s="1"/>
  <c r="AK251" i="98" s="1"/>
  <c r="AN252" i="98"/>
  <c r="AL254" i="98"/>
  <c r="AN255" i="98"/>
  <c r="P255" i="98"/>
  <c r="W255" i="98" s="1"/>
  <c r="AD255" i="98" s="1"/>
  <c r="AK255" i="98" s="1"/>
  <c r="AN256" i="98"/>
  <c r="AL258" i="98"/>
  <c r="AN259" i="98"/>
  <c r="P259" i="98"/>
  <c r="W259" i="98" s="1"/>
  <c r="AD259" i="98" s="1"/>
  <c r="AK259" i="98" s="1"/>
  <c r="AN260" i="98"/>
  <c r="AL262" i="98"/>
  <c r="AN263" i="98"/>
  <c r="P263" i="98"/>
  <c r="W263" i="98" s="1"/>
  <c r="AD263" i="98" s="1"/>
  <c r="AK263" i="98" s="1"/>
  <c r="AN264" i="98"/>
  <c r="AL266" i="98"/>
  <c r="AN267" i="98"/>
  <c r="P267" i="98"/>
  <c r="W267" i="98" s="1"/>
  <c r="AD267" i="98" s="1"/>
  <c r="AK267" i="98" s="1"/>
  <c r="AN268" i="98"/>
  <c r="AL270" i="98"/>
  <c r="AN271" i="98"/>
  <c r="P271" i="98"/>
  <c r="W271" i="98" s="1"/>
  <c r="AD271" i="98" s="1"/>
  <c r="AK271" i="98" s="1"/>
  <c r="AN272" i="98"/>
  <c r="AL274" i="98"/>
  <c r="AN275" i="98"/>
  <c r="P275" i="98"/>
  <c r="W275" i="98" s="1"/>
  <c r="AD275" i="98" s="1"/>
  <c r="AK275" i="98" s="1"/>
  <c r="AN276" i="98"/>
  <c r="AL278" i="98"/>
  <c r="AN279" i="98"/>
  <c r="P279" i="98"/>
  <c r="W279" i="98" s="1"/>
  <c r="AD279" i="98" s="1"/>
  <c r="AK279" i="98" s="1"/>
  <c r="AN280" i="98"/>
  <c r="AL282" i="98"/>
  <c r="AN283" i="98"/>
  <c r="P283" i="98"/>
  <c r="W283" i="98" s="1"/>
  <c r="AD283" i="98" s="1"/>
  <c r="AK283" i="98" s="1"/>
  <c r="AN284" i="98"/>
  <c r="AL286" i="98"/>
  <c r="AN287" i="98"/>
  <c r="P287" i="98"/>
  <c r="W287" i="98" s="1"/>
  <c r="AD287" i="98" s="1"/>
  <c r="AK287" i="98" s="1"/>
  <c r="AN288" i="98"/>
  <c r="AL290" i="98"/>
  <c r="AN291" i="98"/>
  <c r="P291" i="98"/>
  <c r="W291" i="98" s="1"/>
  <c r="AD291" i="98" s="1"/>
  <c r="AK291" i="98" s="1"/>
  <c r="AN292" i="98"/>
  <c r="AL294" i="98"/>
  <c r="AN295" i="98"/>
  <c r="P295" i="98"/>
  <c r="W295" i="98" s="1"/>
  <c r="AD295" i="98" s="1"/>
  <c r="AK295" i="98" s="1"/>
  <c r="AN296" i="98"/>
  <c r="AL298" i="98"/>
  <c r="AN299" i="98"/>
  <c r="P299" i="98"/>
  <c r="W299" i="98" s="1"/>
  <c r="AD299" i="98" s="1"/>
  <c r="AK299" i="98" s="1"/>
  <c r="AN300" i="98"/>
  <c r="AL302" i="98"/>
  <c r="AN303" i="98"/>
  <c r="P303" i="98"/>
  <c r="W303" i="98" s="1"/>
  <c r="AD303" i="98" s="1"/>
  <c r="AK303" i="98" s="1"/>
  <c r="AN304" i="98"/>
  <c r="AL306" i="98"/>
  <c r="AN307" i="98"/>
  <c r="P307" i="98"/>
  <c r="W307" i="98" s="1"/>
  <c r="AD307" i="98" s="1"/>
  <c r="AK307" i="98" s="1"/>
  <c r="AN308" i="98"/>
  <c r="AL310" i="98"/>
  <c r="AN311" i="98"/>
  <c r="P311" i="98"/>
  <c r="W311" i="98" s="1"/>
  <c r="AD311" i="98" s="1"/>
  <c r="AK311" i="98" s="1"/>
  <c r="AN312" i="98"/>
  <c r="AL314" i="98"/>
  <c r="AN315" i="98"/>
  <c r="P315" i="98"/>
  <c r="W315" i="98" s="1"/>
  <c r="AD315" i="98" s="1"/>
  <c r="AK315" i="98" s="1"/>
  <c r="AN316" i="98"/>
  <c r="AL318" i="98"/>
  <c r="AN319" i="98"/>
  <c r="P319" i="98"/>
  <c r="W319" i="98" s="1"/>
  <c r="AD319" i="98" s="1"/>
  <c r="AK319" i="98" s="1"/>
  <c r="AN320" i="98"/>
  <c r="AL322" i="98"/>
  <c r="AN323" i="98"/>
  <c r="P323" i="98"/>
  <c r="W323" i="98" s="1"/>
  <c r="AD323" i="98" s="1"/>
  <c r="AK323" i="98" s="1"/>
  <c r="AN324" i="98"/>
  <c r="AL326" i="98"/>
  <c r="AN327" i="98"/>
  <c r="P327" i="98"/>
  <c r="W327" i="98" s="1"/>
  <c r="AD327" i="98" s="1"/>
  <c r="AK327" i="98" s="1"/>
  <c r="AN328" i="98"/>
  <c r="AL330" i="98"/>
  <c r="AN331" i="98"/>
  <c r="P331" i="98"/>
  <c r="W331" i="98" s="1"/>
  <c r="AD331" i="98" s="1"/>
  <c r="AK331" i="98" s="1"/>
  <c r="M694" i="98"/>
  <c r="AN332" i="98"/>
  <c r="AN335" i="98"/>
  <c r="W343" i="98"/>
  <c r="AD343" i="98" s="1"/>
  <c r="AK343" i="98" s="1"/>
  <c r="AL344" i="98"/>
  <c r="AN345" i="98"/>
  <c r="P345" i="98"/>
  <c r="W345" i="98" s="1"/>
  <c r="AD345" i="98" s="1"/>
  <c r="AK345" i="98" s="1"/>
  <c r="AN346" i="98"/>
  <c r="AN353" i="98"/>
  <c r="AL353" i="98"/>
  <c r="AN368" i="98"/>
  <c r="P368" i="98"/>
  <c r="W368" i="98" s="1"/>
  <c r="AD368" i="98" s="1"/>
  <c r="AK368" i="98" s="1"/>
  <c r="AL368" i="98"/>
  <c r="AN373" i="98"/>
  <c r="P373" i="98"/>
  <c r="W373" i="98" s="1"/>
  <c r="AD373" i="98" s="1"/>
  <c r="AK373" i="98" s="1"/>
  <c r="AN385" i="98"/>
  <c r="AL385" i="98"/>
  <c r="AK387" i="98"/>
  <c r="AN400" i="98"/>
  <c r="P400" i="98"/>
  <c r="W400" i="98" s="1"/>
  <c r="AD400" i="98" s="1"/>
  <c r="AK400" i="98" s="1"/>
  <c r="AL400" i="98"/>
  <c r="AN405" i="98"/>
  <c r="P405" i="98"/>
  <c r="W405" i="98" s="1"/>
  <c r="AD405" i="98" s="1"/>
  <c r="AK405" i="98" s="1"/>
  <c r="AN417" i="98"/>
  <c r="AL417" i="98"/>
  <c r="W301" i="98"/>
  <c r="AD301" i="98" s="1"/>
  <c r="AK301" i="98" s="1"/>
  <c r="AL301" i="98"/>
  <c r="W305" i="98"/>
  <c r="AD305" i="98" s="1"/>
  <c r="AK305" i="98" s="1"/>
  <c r="AL305" i="98"/>
  <c r="W309" i="98"/>
  <c r="AD309" i="98" s="1"/>
  <c r="AK309" i="98" s="1"/>
  <c r="AL309" i="98"/>
  <c r="W313" i="98"/>
  <c r="AD313" i="98" s="1"/>
  <c r="AK313" i="98" s="1"/>
  <c r="AL313" i="98"/>
  <c r="W317" i="98"/>
  <c r="AD317" i="98" s="1"/>
  <c r="AK317" i="98" s="1"/>
  <c r="AL317" i="98"/>
  <c r="W321" i="98"/>
  <c r="AD321" i="98" s="1"/>
  <c r="AK321" i="98" s="1"/>
  <c r="AL321" i="98"/>
  <c r="W325" i="98"/>
  <c r="AD325" i="98" s="1"/>
  <c r="AK325" i="98" s="1"/>
  <c r="AL325" i="98"/>
  <c r="W329" i="98"/>
  <c r="AD329" i="98" s="1"/>
  <c r="AK329" i="98" s="1"/>
  <c r="AL329" i="98"/>
  <c r="AN334" i="98"/>
  <c r="W335" i="98"/>
  <c r="AD335" i="98" s="1"/>
  <c r="AK335" i="98" s="1"/>
  <c r="AL336" i="98"/>
  <c r="AN337" i="98"/>
  <c r="P337" i="98"/>
  <c r="W337" i="98" s="1"/>
  <c r="AD337" i="98" s="1"/>
  <c r="AK337" i="98" s="1"/>
  <c r="AN338" i="98"/>
  <c r="W344" i="98"/>
  <c r="AD344" i="98" s="1"/>
  <c r="AK344" i="98" s="1"/>
  <c r="W346" i="98"/>
  <c r="AD346" i="98" s="1"/>
  <c r="AK346" i="98" s="1"/>
  <c r="AD348" i="98"/>
  <c r="AK348" i="98" s="1"/>
  <c r="AL350" i="98"/>
  <c r="AN351" i="98"/>
  <c r="W351" i="98"/>
  <c r="AD351" i="98" s="1"/>
  <c r="AK351" i="98" s="1"/>
  <c r="P353" i="98"/>
  <c r="W353" i="98" s="1"/>
  <c r="AD353" i="98" s="1"/>
  <c r="AK353" i="98" s="1"/>
  <c r="AN354" i="98"/>
  <c r="AN356" i="98"/>
  <c r="P356" i="98"/>
  <c r="W356" i="98" s="1"/>
  <c r="AD356" i="98" s="1"/>
  <c r="AK356" i="98" s="1"/>
  <c r="AL356" i="98"/>
  <c r="AN366" i="98"/>
  <c r="AL367" i="98"/>
  <c r="AL373" i="98"/>
  <c r="W379" i="98"/>
  <c r="AD379" i="98" s="1"/>
  <c r="AK379" i="98" s="1"/>
  <c r="AL382" i="98"/>
  <c r="AN383" i="98"/>
  <c r="W383" i="98"/>
  <c r="AD383" i="98" s="1"/>
  <c r="AK383" i="98" s="1"/>
  <c r="P385" i="98"/>
  <c r="W385" i="98" s="1"/>
  <c r="AD385" i="98" s="1"/>
  <c r="AK385" i="98" s="1"/>
  <c r="AN386" i="98"/>
  <c r="AN388" i="98"/>
  <c r="P388" i="98"/>
  <c r="W388" i="98" s="1"/>
  <c r="AD388" i="98" s="1"/>
  <c r="AK388" i="98" s="1"/>
  <c r="AL388" i="98"/>
  <c r="AN398" i="98"/>
  <c r="AL399" i="98"/>
  <c r="AL405" i="98"/>
  <c r="W411" i="98"/>
  <c r="AD411" i="98" s="1"/>
  <c r="AK411" i="98" s="1"/>
  <c r="AL414" i="98"/>
  <c r="AN415" i="98"/>
  <c r="W415" i="98"/>
  <c r="AD415" i="98" s="1"/>
  <c r="AK415" i="98" s="1"/>
  <c r="P417" i="98"/>
  <c r="W417" i="98" s="1"/>
  <c r="AD417" i="98" s="1"/>
  <c r="AK417" i="98" s="1"/>
  <c r="AN418" i="98"/>
  <c r="AN420" i="98"/>
  <c r="P420" i="98"/>
  <c r="W420" i="98" s="1"/>
  <c r="AD420" i="98" s="1"/>
  <c r="AK420" i="98" s="1"/>
  <c r="AL420" i="98"/>
  <c r="AN506" i="98"/>
  <c r="P506" i="98"/>
  <c r="W506" i="98" s="1"/>
  <c r="AD506" i="98" s="1"/>
  <c r="AK506" i="98" s="1"/>
  <c r="AL506" i="98"/>
  <c r="AN522" i="98"/>
  <c r="P522" i="98"/>
  <c r="W522" i="98" s="1"/>
  <c r="AD522" i="98" s="1"/>
  <c r="AK522" i="98" s="1"/>
  <c r="AL522" i="98"/>
  <c r="AL533" i="98"/>
  <c r="W533" i="98"/>
  <c r="AD533" i="98" s="1"/>
  <c r="AK533" i="98" s="1"/>
  <c r="T694" i="98"/>
  <c r="AH694" i="98"/>
  <c r="AL339" i="98"/>
  <c r="AN340" i="98"/>
  <c r="AL347" i="98"/>
  <c r="AN348" i="98"/>
  <c r="AN360" i="98"/>
  <c r="P360" i="98"/>
  <c r="W360" i="98" s="1"/>
  <c r="AD360" i="98" s="1"/>
  <c r="AK360" i="98" s="1"/>
  <c r="AN361" i="98"/>
  <c r="AN376" i="98"/>
  <c r="P376" i="98"/>
  <c r="W376" i="98" s="1"/>
  <c r="AD376" i="98" s="1"/>
  <c r="AK376" i="98" s="1"/>
  <c r="AN377" i="98"/>
  <c r="AN392" i="98"/>
  <c r="P392" i="98"/>
  <c r="W392" i="98" s="1"/>
  <c r="AD392" i="98" s="1"/>
  <c r="AK392" i="98" s="1"/>
  <c r="AN393" i="98"/>
  <c r="AN408" i="98"/>
  <c r="P408" i="98"/>
  <c r="W408" i="98" s="1"/>
  <c r="AD408" i="98" s="1"/>
  <c r="AK408" i="98" s="1"/>
  <c r="AN409" i="98"/>
  <c r="AN424" i="98"/>
  <c r="P424" i="98"/>
  <c r="W424" i="98" s="1"/>
  <c r="AD424" i="98" s="1"/>
  <c r="AK424" i="98" s="1"/>
  <c r="AN425" i="98"/>
  <c r="AN433" i="98"/>
  <c r="P433" i="98"/>
  <c r="W433" i="98" s="1"/>
  <c r="AD433" i="98" s="1"/>
  <c r="AK433" i="98" s="1"/>
  <c r="AL433" i="98"/>
  <c r="AL442" i="98"/>
  <c r="AL446" i="98"/>
  <c r="AL450" i="98"/>
  <c r="AL454" i="98"/>
  <c r="AL458" i="98"/>
  <c r="AL462" i="98"/>
  <c r="AL466" i="98"/>
  <c r="AL470" i="98"/>
  <c r="AL474" i="98"/>
  <c r="AL478" i="98"/>
  <c r="AL482" i="98"/>
  <c r="AL486" i="98"/>
  <c r="AL490" i="98"/>
  <c r="AL494" i="98"/>
  <c r="AN498" i="98"/>
  <c r="P498" i="98"/>
  <c r="W498" i="98" s="1"/>
  <c r="AD498" i="98" s="1"/>
  <c r="AK498" i="98" s="1"/>
  <c r="AL498" i="98"/>
  <c r="AN514" i="98"/>
  <c r="P514" i="98"/>
  <c r="W514" i="98" s="1"/>
  <c r="AD514" i="98" s="1"/>
  <c r="AK514" i="98" s="1"/>
  <c r="AL514" i="98"/>
  <c r="AN530" i="98"/>
  <c r="P530" i="98"/>
  <c r="W530" i="98" s="1"/>
  <c r="AD530" i="98" s="1"/>
  <c r="AK530" i="98" s="1"/>
  <c r="AL530" i="98"/>
  <c r="AN349" i="98"/>
  <c r="P361" i="98"/>
  <c r="W361" i="98" s="1"/>
  <c r="AD361" i="98" s="1"/>
  <c r="AK361" i="98" s="1"/>
  <c r="W362" i="98"/>
  <c r="AD362" i="98" s="1"/>
  <c r="AK362" i="98" s="1"/>
  <c r="AL362" i="98"/>
  <c r="AL363" i="98"/>
  <c r="AN364" i="98"/>
  <c r="P364" i="98"/>
  <c r="W364" i="98" s="1"/>
  <c r="AD364" i="98" s="1"/>
  <c r="AK364" i="98" s="1"/>
  <c r="AN365" i="98"/>
  <c r="P377" i="98"/>
  <c r="W377" i="98" s="1"/>
  <c r="AD377" i="98" s="1"/>
  <c r="AK377" i="98" s="1"/>
  <c r="W378" i="98"/>
  <c r="AD378" i="98" s="1"/>
  <c r="AK378" i="98" s="1"/>
  <c r="AL378" i="98"/>
  <c r="AL379" i="98"/>
  <c r="AN380" i="98"/>
  <c r="P380" i="98"/>
  <c r="W380" i="98" s="1"/>
  <c r="AD380" i="98" s="1"/>
  <c r="AK380" i="98" s="1"/>
  <c r="AN381" i="98"/>
  <c r="P393" i="98"/>
  <c r="W393" i="98" s="1"/>
  <c r="AD393" i="98" s="1"/>
  <c r="AK393" i="98" s="1"/>
  <c r="W394" i="98"/>
  <c r="AD394" i="98" s="1"/>
  <c r="AK394" i="98" s="1"/>
  <c r="AL394" i="98"/>
  <c r="AL395" i="98"/>
  <c r="AN396" i="98"/>
  <c r="P396" i="98"/>
  <c r="W396" i="98" s="1"/>
  <c r="AD396" i="98" s="1"/>
  <c r="AK396" i="98" s="1"/>
  <c r="AN397" i="98"/>
  <c r="P409" i="98"/>
  <c r="W409" i="98" s="1"/>
  <c r="AD409" i="98" s="1"/>
  <c r="AK409" i="98" s="1"/>
  <c r="W410" i="98"/>
  <c r="AD410" i="98" s="1"/>
  <c r="AK410" i="98" s="1"/>
  <c r="AL410" i="98"/>
  <c r="AL411" i="98"/>
  <c r="AN412" i="98"/>
  <c r="P412" i="98"/>
  <c r="W412" i="98" s="1"/>
  <c r="AD412" i="98" s="1"/>
  <c r="AK412" i="98" s="1"/>
  <c r="AN413" i="98"/>
  <c r="P425" i="98"/>
  <c r="W425" i="98" s="1"/>
  <c r="AD425" i="98" s="1"/>
  <c r="AK425" i="98" s="1"/>
  <c r="AN429" i="98"/>
  <c r="P429" i="98"/>
  <c r="W429" i="98" s="1"/>
  <c r="AD429" i="98" s="1"/>
  <c r="AK429" i="98" s="1"/>
  <c r="AL429" i="98"/>
  <c r="AL435" i="98"/>
  <c r="AN500" i="98"/>
  <c r="AN516" i="98"/>
  <c r="AN538" i="98"/>
  <c r="P538" i="98"/>
  <c r="W538" i="98" s="1"/>
  <c r="AD538" i="98" s="1"/>
  <c r="AK538" i="98" s="1"/>
  <c r="AL538" i="98"/>
  <c r="AN543" i="98"/>
  <c r="AL543" i="98"/>
  <c r="P543" i="98"/>
  <c r="W543" i="98" s="1"/>
  <c r="AD543" i="98" s="1"/>
  <c r="AK543" i="98" s="1"/>
  <c r="AL437" i="98"/>
  <c r="AN442" i="98"/>
  <c r="AN445" i="98"/>
  <c r="P445" i="98"/>
  <c r="W445" i="98" s="1"/>
  <c r="AD445" i="98" s="1"/>
  <c r="AK445" i="98" s="1"/>
  <c r="AN446" i="98"/>
  <c r="AN449" i="98"/>
  <c r="P449" i="98"/>
  <c r="W449" i="98" s="1"/>
  <c r="AD449" i="98" s="1"/>
  <c r="AK449" i="98" s="1"/>
  <c r="AN450" i="98"/>
  <c r="AN453" i="98"/>
  <c r="P453" i="98"/>
  <c r="W453" i="98" s="1"/>
  <c r="AD453" i="98" s="1"/>
  <c r="AK453" i="98" s="1"/>
  <c r="AN454" i="98"/>
  <c r="AN457" i="98"/>
  <c r="P457" i="98"/>
  <c r="W457" i="98" s="1"/>
  <c r="AD457" i="98" s="1"/>
  <c r="AK457" i="98" s="1"/>
  <c r="AN458" i="98"/>
  <c r="AN461" i="98"/>
  <c r="P461" i="98"/>
  <c r="W461" i="98" s="1"/>
  <c r="AD461" i="98" s="1"/>
  <c r="AK461" i="98" s="1"/>
  <c r="AN462" i="98"/>
  <c r="AN465" i="98"/>
  <c r="P465" i="98"/>
  <c r="W465" i="98" s="1"/>
  <c r="AD465" i="98" s="1"/>
  <c r="AK465" i="98" s="1"/>
  <c r="AN466" i="98"/>
  <c r="AN469" i="98"/>
  <c r="P469" i="98"/>
  <c r="W469" i="98" s="1"/>
  <c r="AD469" i="98" s="1"/>
  <c r="AK469" i="98" s="1"/>
  <c r="AN470" i="98"/>
  <c r="AN473" i="98"/>
  <c r="P473" i="98"/>
  <c r="W473" i="98" s="1"/>
  <c r="AD473" i="98" s="1"/>
  <c r="AK473" i="98" s="1"/>
  <c r="AN474" i="98"/>
  <c r="AN477" i="98"/>
  <c r="P477" i="98"/>
  <c r="W477" i="98" s="1"/>
  <c r="AD477" i="98" s="1"/>
  <c r="AK477" i="98" s="1"/>
  <c r="AN478" i="98"/>
  <c r="AN481" i="98"/>
  <c r="P481" i="98"/>
  <c r="W481" i="98" s="1"/>
  <c r="AD481" i="98" s="1"/>
  <c r="AK481" i="98" s="1"/>
  <c r="AN482" i="98"/>
  <c r="AN485" i="98"/>
  <c r="P485" i="98"/>
  <c r="W485" i="98" s="1"/>
  <c r="AD485" i="98" s="1"/>
  <c r="AK485" i="98" s="1"/>
  <c r="AN486" i="98"/>
  <c r="AN489" i="98"/>
  <c r="P489" i="98"/>
  <c r="W489" i="98" s="1"/>
  <c r="AD489" i="98" s="1"/>
  <c r="AK489" i="98" s="1"/>
  <c r="AN490" i="98"/>
  <c r="AN493" i="98"/>
  <c r="P493" i="98"/>
  <c r="W493" i="98" s="1"/>
  <c r="AD493" i="98" s="1"/>
  <c r="AK493" i="98" s="1"/>
  <c r="AN494" i="98"/>
  <c r="AN497" i="98"/>
  <c r="P497" i="98"/>
  <c r="W497" i="98" s="1"/>
  <c r="AD497" i="98" s="1"/>
  <c r="AK497" i="98" s="1"/>
  <c r="AL497" i="98"/>
  <c r="AK500" i="98"/>
  <c r="AL519" i="98"/>
  <c r="AL527" i="98"/>
  <c r="AN534" i="98"/>
  <c r="P534" i="98"/>
  <c r="W534" i="98" s="1"/>
  <c r="AD534" i="98" s="1"/>
  <c r="AK534" i="98" s="1"/>
  <c r="AL534" i="98"/>
  <c r="AN539" i="98"/>
  <c r="AL539" i="98"/>
  <c r="P539" i="98"/>
  <c r="W539" i="98" s="1"/>
  <c r="AD539" i="98" s="1"/>
  <c r="AK539" i="98" s="1"/>
  <c r="AN549" i="98"/>
  <c r="AN550" i="98"/>
  <c r="P550" i="98"/>
  <c r="W550" i="98" s="1"/>
  <c r="AD550" i="98" s="1"/>
  <c r="AK550" i="98" s="1"/>
  <c r="AL550" i="98"/>
  <c r="AN555" i="98"/>
  <c r="P555" i="98"/>
  <c r="W555" i="98" s="1"/>
  <c r="AD555" i="98" s="1"/>
  <c r="AK555" i="98" s="1"/>
  <c r="AM694" i="98"/>
  <c r="P437" i="98"/>
  <c r="W437" i="98" s="1"/>
  <c r="AD437" i="98" s="1"/>
  <c r="AK437" i="98" s="1"/>
  <c r="AL439" i="98"/>
  <c r="AN440" i="98"/>
  <c r="P442" i="98"/>
  <c r="W442" i="98" s="1"/>
  <c r="AD442" i="98" s="1"/>
  <c r="AK442" i="98" s="1"/>
  <c r="W443" i="98"/>
  <c r="AD443" i="98" s="1"/>
  <c r="AK443" i="98" s="1"/>
  <c r="AL443" i="98"/>
  <c r="P446" i="98"/>
  <c r="W446" i="98" s="1"/>
  <c r="AD446" i="98" s="1"/>
  <c r="AK446" i="98" s="1"/>
  <c r="W447" i="98"/>
  <c r="AD447" i="98" s="1"/>
  <c r="AK447" i="98" s="1"/>
  <c r="AL447" i="98"/>
  <c r="P450" i="98"/>
  <c r="W450" i="98" s="1"/>
  <c r="AD450" i="98" s="1"/>
  <c r="AK450" i="98" s="1"/>
  <c r="W451" i="98"/>
  <c r="AD451" i="98" s="1"/>
  <c r="AK451" i="98" s="1"/>
  <c r="AL451" i="98"/>
  <c r="P454" i="98"/>
  <c r="W454" i="98" s="1"/>
  <c r="AD454" i="98" s="1"/>
  <c r="AK454" i="98" s="1"/>
  <c r="W455" i="98"/>
  <c r="AD455" i="98" s="1"/>
  <c r="AK455" i="98" s="1"/>
  <c r="AL455" i="98"/>
  <c r="P458" i="98"/>
  <c r="W458" i="98" s="1"/>
  <c r="AD458" i="98" s="1"/>
  <c r="AK458" i="98" s="1"/>
  <c r="W459" i="98"/>
  <c r="AD459" i="98" s="1"/>
  <c r="AK459" i="98" s="1"/>
  <c r="AL459" i="98"/>
  <c r="P462" i="98"/>
  <c r="W462" i="98" s="1"/>
  <c r="AD462" i="98" s="1"/>
  <c r="AK462" i="98" s="1"/>
  <c r="W463" i="98"/>
  <c r="AD463" i="98" s="1"/>
  <c r="AK463" i="98" s="1"/>
  <c r="AL463" i="98"/>
  <c r="P466" i="98"/>
  <c r="W466" i="98" s="1"/>
  <c r="AD466" i="98" s="1"/>
  <c r="AK466" i="98" s="1"/>
  <c r="W467" i="98"/>
  <c r="AD467" i="98" s="1"/>
  <c r="AK467" i="98" s="1"/>
  <c r="AL467" i="98"/>
  <c r="P470" i="98"/>
  <c r="W470" i="98" s="1"/>
  <c r="AD470" i="98" s="1"/>
  <c r="AK470" i="98" s="1"/>
  <c r="W471" i="98"/>
  <c r="AD471" i="98" s="1"/>
  <c r="AK471" i="98" s="1"/>
  <c r="AL471" i="98"/>
  <c r="P474" i="98"/>
  <c r="W474" i="98" s="1"/>
  <c r="AD474" i="98" s="1"/>
  <c r="AK474" i="98" s="1"/>
  <c r="W475" i="98"/>
  <c r="AD475" i="98" s="1"/>
  <c r="AK475" i="98" s="1"/>
  <c r="AL475" i="98"/>
  <c r="P478" i="98"/>
  <c r="W478" i="98" s="1"/>
  <c r="AD478" i="98" s="1"/>
  <c r="AK478" i="98" s="1"/>
  <c r="W479" i="98"/>
  <c r="AD479" i="98" s="1"/>
  <c r="AK479" i="98" s="1"/>
  <c r="AL479" i="98"/>
  <c r="P482" i="98"/>
  <c r="W482" i="98" s="1"/>
  <c r="AD482" i="98" s="1"/>
  <c r="AK482" i="98" s="1"/>
  <c r="W483" i="98"/>
  <c r="AD483" i="98" s="1"/>
  <c r="AK483" i="98" s="1"/>
  <c r="AL483" i="98"/>
  <c r="P486" i="98"/>
  <c r="W486" i="98" s="1"/>
  <c r="AD486" i="98" s="1"/>
  <c r="AK486" i="98" s="1"/>
  <c r="W487" i="98"/>
  <c r="AD487" i="98" s="1"/>
  <c r="AK487" i="98" s="1"/>
  <c r="AL487" i="98"/>
  <c r="P490" i="98"/>
  <c r="W490" i="98" s="1"/>
  <c r="AD490" i="98" s="1"/>
  <c r="AK490" i="98" s="1"/>
  <c r="W491" i="98"/>
  <c r="AD491" i="98" s="1"/>
  <c r="AK491" i="98" s="1"/>
  <c r="AL491" i="98"/>
  <c r="P494" i="98"/>
  <c r="W494" i="98" s="1"/>
  <c r="AD494" i="98" s="1"/>
  <c r="AK494" i="98" s="1"/>
  <c r="W495" i="98"/>
  <c r="AD495" i="98" s="1"/>
  <c r="AK495" i="98" s="1"/>
  <c r="AL495" i="98"/>
  <c r="AN502" i="98"/>
  <c r="P502" i="98"/>
  <c r="W502" i="98" s="1"/>
  <c r="AD502" i="98" s="1"/>
  <c r="AK502" i="98" s="1"/>
  <c r="AL502" i="98"/>
  <c r="AL504" i="98"/>
  <c r="AN510" i="98"/>
  <c r="P510" i="98"/>
  <c r="W510" i="98" s="1"/>
  <c r="AD510" i="98" s="1"/>
  <c r="AK510" i="98" s="1"/>
  <c r="AL510" i="98"/>
  <c r="AL512" i="98"/>
  <c r="AN518" i="98"/>
  <c r="P518" i="98"/>
  <c r="W518" i="98" s="1"/>
  <c r="AD518" i="98" s="1"/>
  <c r="AK518" i="98" s="1"/>
  <c r="AL518" i="98"/>
  <c r="AL520" i="98"/>
  <c r="AN526" i="98"/>
  <c r="P526" i="98"/>
  <c r="W526" i="98" s="1"/>
  <c r="AD526" i="98" s="1"/>
  <c r="AK526" i="98" s="1"/>
  <c r="AL526" i="98"/>
  <c r="AL528" i="98"/>
  <c r="AN535" i="98"/>
  <c r="AL535" i="98"/>
  <c r="P535" i="98"/>
  <c r="W535" i="98" s="1"/>
  <c r="AD535" i="98" s="1"/>
  <c r="AK535" i="98" s="1"/>
  <c r="AN545" i="98"/>
  <c r="AN546" i="98"/>
  <c r="P546" i="98"/>
  <c r="W546" i="98" s="1"/>
  <c r="AD546" i="98" s="1"/>
  <c r="AK546" i="98" s="1"/>
  <c r="AL546" i="98"/>
  <c r="AN551" i="98"/>
  <c r="AL551" i="98"/>
  <c r="P551" i="98"/>
  <c r="W551" i="98" s="1"/>
  <c r="AD551" i="98" s="1"/>
  <c r="AK551" i="98" s="1"/>
  <c r="AL441" i="98"/>
  <c r="AL499" i="98"/>
  <c r="W504" i="98"/>
  <c r="AD504" i="98" s="1"/>
  <c r="AK504" i="98" s="1"/>
  <c r="AL507" i="98"/>
  <c r="W512" i="98"/>
  <c r="AD512" i="98" s="1"/>
  <c r="AK512" i="98" s="1"/>
  <c r="AL515" i="98"/>
  <c r="W520" i="98"/>
  <c r="AD520" i="98" s="1"/>
  <c r="AK520" i="98" s="1"/>
  <c r="AL523" i="98"/>
  <c r="W528" i="98"/>
  <c r="AD528" i="98" s="1"/>
  <c r="AK528" i="98" s="1"/>
  <c r="AN542" i="98"/>
  <c r="P542" i="98"/>
  <c r="W542" i="98" s="1"/>
  <c r="AD542" i="98" s="1"/>
  <c r="AK542" i="98" s="1"/>
  <c r="AL542" i="98"/>
  <c r="AN547" i="98"/>
  <c r="AL547" i="98"/>
  <c r="P547" i="98"/>
  <c r="W547" i="98" s="1"/>
  <c r="AD547" i="98" s="1"/>
  <c r="AK547" i="98" s="1"/>
  <c r="AL501" i="98"/>
  <c r="AL505" i="98"/>
  <c r="AL509" i="98"/>
  <c r="AL513" i="98"/>
  <c r="AL517" i="98"/>
  <c r="AL521" i="98"/>
  <c r="AL525" i="98"/>
  <c r="AL529" i="98"/>
  <c r="AN580" i="98"/>
  <c r="P580" i="98"/>
  <c r="W580" i="98" s="1"/>
  <c r="AD580" i="98" s="1"/>
  <c r="AK580" i="98" s="1"/>
  <c r="AL580" i="98"/>
  <c r="P501" i="98"/>
  <c r="W501" i="98" s="1"/>
  <c r="AD501" i="98" s="1"/>
  <c r="AK501" i="98" s="1"/>
  <c r="P505" i="98"/>
  <c r="W505" i="98" s="1"/>
  <c r="AD505" i="98" s="1"/>
  <c r="AK505" i="98" s="1"/>
  <c r="P509" i="98"/>
  <c r="W509" i="98" s="1"/>
  <c r="AD509" i="98" s="1"/>
  <c r="AK509" i="98" s="1"/>
  <c r="P513" i="98"/>
  <c r="W513" i="98" s="1"/>
  <c r="AD513" i="98" s="1"/>
  <c r="AK513" i="98" s="1"/>
  <c r="P517" i="98"/>
  <c r="W517" i="98" s="1"/>
  <c r="AD517" i="98" s="1"/>
  <c r="AK517" i="98" s="1"/>
  <c r="P521" i="98"/>
  <c r="W521" i="98" s="1"/>
  <c r="AD521" i="98" s="1"/>
  <c r="AK521" i="98" s="1"/>
  <c r="P525" i="98"/>
  <c r="W525" i="98" s="1"/>
  <c r="AD525" i="98" s="1"/>
  <c r="AK525" i="98" s="1"/>
  <c r="P529" i="98"/>
  <c r="W529" i="98" s="1"/>
  <c r="AD529" i="98" s="1"/>
  <c r="AK529" i="98" s="1"/>
  <c r="AL558" i="98"/>
  <c r="AL566" i="98"/>
  <c r="AN567" i="98"/>
  <c r="AN568" i="98"/>
  <c r="W578" i="98"/>
  <c r="AD578" i="98" s="1"/>
  <c r="AK578" i="98" s="1"/>
  <c r="P656" i="98"/>
  <c r="W656" i="98" s="1"/>
  <c r="AD656" i="98" s="1"/>
  <c r="AK656" i="98" s="1"/>
  <c r="AN656" i="98"/>
  <c r="AL532" i="98"/>
  <c r="AN533" i="98"/>
  <c r="AN559" i="98"/>
  <c r="AN560" i="98"/>
  <c r="AN566" i="98"/>
  <c r="AL568" i="98"/>
  <c r="AN569" i="98"/>
  <c r="P569" i="98"/>
  <c r="W569" i="98" s="1"/>
  <c r="AD569" i="98" s="1"/>
  <c r="AK569" i="98" s="1"/>
  <c r="AN570" i="98"/>
  <c r="C634" i="98"/>
  <c r="AN634" i="98"/>
  <c r="P634" i="98"/>
  <c r="W634" i="98" s="1"/>
  <c r="AD634" i="98" s="1"/>
  <c r="AK634" i="98" s="1"/>
  <c r="AL634" i="98"/>
  <c r="AL560" i="98"/>
  <c r="AN561" i="98"/>
  <c r="P561" i="98"/>
  <c r="W561" i="98" s="1"/>
  <c r="AD561" i="98" s="1"/>
  <c r="AK561" i="98" s="1"/>
  <c r="W568" i="98"/>
  <c r="AD568" i="98" s="1"/>
  <c r="AK568" i="98" s="1"/>
  <c r="W570" i="98"/>
  <c r="AD570" i="98" s="1"/>
  <c r="AK570" i="98" s="1"/>
  <c r="AN588" i="98"/>
  <c r="P588" i="98"/>
  <c r="W588" i="98" s="1"/>
  <c r="AD588" i="98" s="1"/>
  <c r="AK588" i="98" s="1"/>
  <c r="AL588" i="98"/>
  <c r="P595" i="98"/>
  <c r="W595" i="98" s="1"/>
  <c r="AD595" i="98" s="1"/>
  <c r="AK595" i="98" s="1"/>
  <c r="AN595" i="98"/>
  <c r="AN607" i="98"/>
  <c r="P607" i="98"/>
  <c r="W607" i="98" s="1"/>
  <c r="AD607" i="98" s="1"/>
  <c r="AK607" i="98" s="1"/>
  <c r="AL607" i="98"/>
  <c r="AL593" i="98"/>
  <c r="AN598" i="98"/>
  <c r="AN620" i="98"/>
  <c r="P620" i="98"/>
  <c r="W620" i="98" s="1"/>
  <c r="AD620" i="98" s="1"/>
  <c r="AK620" i="98" s="1"/>
  <c r="AL620" i="98"/>
  <c r="AN624" i="98"/>
  <c r="P624" i="98"/>
  <c r="W624" i="98" s="1"/>
  <c r="AD624" i="98" s="1"/>
  <c r="AK624" i="98" s="1"/>
  <c r="AL624" i="98"/>
  <c r="AL662" i="98"/>
  <c r="AL555" i="98"/>
  <c r="AN556" i="98"/>
  <c r="AL563" i="98"/>
  <c r="AN564" i="98"/>
  <c r="AL571" i="98"/>
  <c r="AN572" i="98"/>
  <c r="P572" i="98"/>
  <c r="W572" i="98" s="1"/>
  <c r="AD572" i="98" s="1"/>
  <c r="AK572" i="98" s="1"/>
  <c r="W581" i="98"/>
  <c r="AD581" i="98" s="1"/>
  <c r="AK581" i="98" s="1"/>
  <c r="AL585" i="98"/>
  <c r="AL586" i="98"/>
  <c r="AN594" i="98"/>
  <c r="W598" i="98"/>
  <c r="AD598" i="98" s="1"/>
  <c r="AK598" i="98" s="1"/>
  <c r="AL599" i="98"/>
  <c r="AN600" i="98"/>
  <c r="P600" i="98"/>
  <c r="W600" i="98" s="1"/>
  <c r="AD600" i="98" s="1"/>
  <c r="AK600" i="98" s="1"/>
  <c r="AN601" i="98"/>
  <c r="AN608" i="98"/>
  <c r="P608" i="98"/>
  <c r="W608" i="98" s="1"/>
  <c r="AD608" i="98" s="1"/>
  <c r="AK608" i="98" s="1"/>
  <c r="AL608" i="98"/>
  <c r="AN618" i="98"/>
  <c r="AL658" i="98"/>
  <c r="W658" i="98"/>
  <c r="AD658" i="98" s="1"/>
  <c r="AK658" i="98" s="1"/>
  <c r="AN659" i="98"/>
  <c r="P659" i="98"/>
  <c r="W659" i="98" s="1"/>
  <c r="AD659" i="98" s="1"/>
  <c r="AK659" i="98" s="1"/>
  <c r="AL659" i="98"/>
  <c r="AL577" i="98"/>
  <c r="AL578" i="98"/>
  <c r="AN587" i="98"/>
  <c r="AN593" i="98"/>
  <c r="AL595" i="98"/>
  <c r="AN596" i="98"/>
  <c r="P596" i="98"/>
  <c r="W596" i="98" s="1"/>
  <c r="AD596" i="98" s="1"/>
  <c r="AK596" i="98" s="1"/>
  <c r="W599" i="98"/>
  <c r="AD599" i="98" s="1"/>
  <c r="AK599" i="98" s="1"/>
  <c r="W601" i="98"/>
  <c r="AD601" i="98" s="1"/>
  <c r="AK601" i="98" s="1"/>
  <c r="AL605" i="98"/>
  <c r="AN606" i="98"/>
  <c r="W606" i="98"/>
  <c r="AD606" i="98" s="1"/>
  <c r="AK606" i="98" s="1"/>
  <c r="AL621" i="98"/>
  <c r="AN622" i="98"/>
  <c r="AL656" i="98"/>
  <c r="AL574" i="98"/>
  <c r="AN575" i="98"/>
  <c r="AL582" i="98"/>
  <c r="AN583" i="98"/>
  <c r="AL590" i="98"/>
  <c r="AN591" i="98"/>
  <c r="AL602" i="98"/>
  <c r="AN603" i="98"/>
  <c r="AN614" i="98"/>
  <c r="AN616" i="98"/>
  <c r="P616" i="98"/>
  <c r="W616" i="98" s="1"/>
  <c r="AD616" i="98" s="1"/>
  <c r="AK616" i="98" s="1"/>
  <c r="AL616" i="98"/>
  <c r="AL622" i="98"/>
  <c r="AK630" i="98"/>
  <c r="AN630" i="98"/>
  <c r="AN633" i="98"/>
  <c r="P633" i="98"/>
  <c r="W633" i="98" s="1"/>
  <c r="AD633" i="98" s="1"/>
  <c r="AK633" i="98" s="1"/>
  <c r="AL633" i="98"/>
  <c r="AN640" i="98"/>
  <c r="AN642" i="98"/>
  <c r="P642" i="98"/>
  <c r="W642" i="98" s="1"/>
  <c r="AD642" i="98" s="1"/>
  <c r="AK642" i="98" s="1"/>
  <c r="AL642" i="98"/>
  <c r="AL648" i="98"/>
  <c r="AL650" i="98"/>
  <c r="W650" i="98"/>
  <c r="AD650" i="98" s="1"/>
  <c r="AK650" i="98" s="1"/>
  <c r="AN604" i="98"/>
  <c r="AL609" i="98"/>
  <c r="AN610" i="98"/>
  <c r="AN612" i="98"/>
  <c r="P612" i="98"/>
  <c r="W612" i="98" s="1"/>
  <c r="AD612" i="98" s="1"/>
  <c r="AK612" i="98" s="1"/>
  <c r="AL612" i="98"/>
  <c r="AL618" i="98"/>
  <c r="AL625" i="98"/>
  <c r="AN626" i="98"/>
  <c r="AN628" i="98"/>
  <c r="P628" i="98"/>
  <c r="W628" i="98" s="1"/>
  <c r="AD628" i="98" s="1"/>
  <c r="AK628" i="98" s="1"/>
  <c r="AL628" i="98"/>
  <c r="AL635" i="98"/>
  <c r="AN636" i="98"/>
  <c r="AN638" i="98"/>
  <c r="P638" i="98"/>
  <c r="W638" i="98" s="1"/>
  <c r="AD638" i="98" s="1"/>
  <c r="AK638" i="98" s="1"/>
  <c r="AL638" i="98"/>
  <c r="AN644" i="98"/>
  <c r="AN651" i="98"/>
  <c r="P651" i="98"/>
  <c r="W651" i="98" s="1"/>
  <c r="AD651" i="98" s="1"/>
  <c r="AK651" i="98" s="1"/>
  <c r="AL651" i="98"/>
  <c r="AN660" i="98"/>
  <c r="AL611" i="98"/>
  <c r="AL615" i="98"/>
  <c r="AL619" i="98"/>
  <c r="AL623" i="98"/>
  <c r="AL627" i="98"/>
  <c r="AL631" i="98"/>
  <c r="AL632" i="98"/>
  <c r="AL637" i="98"/>
  <c r="AL641" i="98"/>
  <c r="AL645" i="98"/>
  <c r="AN646" i="98"/>
  <c r="AL653" i="98"/>
  <c r="AN654" i="98"/>
  <c r="AL661" i="98"/>
  <c r="AN662" i="98"/>
  <c r="P667" i="98"/>
  <c r="W667" i="98" s="1"/>
  <c r="AD667" i="98" s="1"/>
  <c r="AK667" i="98" s="1"/>
  <c r="AK685" i="98"/>
  <c r="P611" i="98"/>
  <c r="W611" i="98" s="1"/>
  <c r="AD611" i="98" s="1"/>
  <c r="AK611" i="98" s="1"/>
  <c r="P615" i="98"/>
  <c r="W615" i="98" s="1"/>
  <c r="AD615" i="98" s="1"/>
  <c r="AK615" i="98" s="1"/>
  <c r="P619" i="98"/>
  <c r="W619" i="98" s="1"/>
  <c r="AD619" i="98" s="1"/>
  <c r="AK619" i="98" s="1"/>
  <c r="P623" i="98"/>
  <c r="W623" i="98" s="1"/>
  <c r="AD623" i="98" s="1"/>
  <c r="AK623" i="98" s="1"/>
  <c r="P627" i="98"/>
  <c r="W627" i="98" s="1"/>
  <c r="AD627" i="98" s="1"/>
  <c r="AK627" i="98" s="1"/>
  <c r="P631" i="98"/>
  <c r="W631" i="98" s="1"/>
  <c r="AD631" i="98" s="1"/>
  <c r="AK631" i="98" s="1"/>
  <c r="P632" i="98"/>
  <c r="W632" i="98" s="1"/>
  <c r="AD632" i="98" s="1"/>
  <c r="AK632" i="98" s="1"/>
  <c r="P637" i="98"/>
  <c r="W637" i="98" s="1"/>
  <c r="AD637" i="98" s="1"/>
  <c r="AK637" i="98" s="1"/>
  <c r="P641" i="98"/>
  <c r="W641" i="98" s="1"/>
  <c r="AD641" i="98" s="1"/>
  <c r="AK641" i="98" s="1"/>
  <c r="W665" i="98"/>
  <c r="AD665" i="98" s="1"/>
  <c r="AK665" i="98" s="1"/>
  <c r="W672" i="98"/>
  <c r="AD672" i="98" s="1"/>
  <c r="AK672" i="98" s="1"/>
  <c r="W676" i="98"/>
  <c r="AD676" i="98" s="1"/>
  <c r="AK676" i="98" s="1"/>
  <c r="W680" i="98"/>
  <c r="AD680" i="98" s="1"/>
  <c r="AK680" i="98" s="1"/>
  <c r="W644" i="98"/>
  <c r="AD644" i="98" s="1"/>
  <c r="AK644" i="98" s="1"/>
  <c r="AL649" i="98"/>
  <c r="AN650" i="98"/>
  <c r="W652" i="98"/>
  <c r="AD652" i="98" s="1"/>
  <c r="AK652" i="98" s="1"/>
  <c r="AL657" i="98"/>
  <c r="AN658" i="98"/>
  <c r="W660" i="98"/>
  <c r="AD660" i="98" s="1"/>
  <c r="AK660" i="98" s="1"/>
  <c r="AN668" i="98"/>
  <c r="AN683" i="98"/>
  <c r="P683" i="98"/>
  <c r="W683" i="98" s="1"/>
  <c r="AD683" i="98" s="1"/>
  <c r="AK683" i="98" s="1"/>
  <c r="AL683" i="98"/>
  <c r="AN666" i="98"/>
  <c r="P666" i="98"/>
  <c r="W666" i="98" s="1"/>
  <c r="AD666" i="98" s="1"/>
  <c r="AK666" i="98" s="1"/>
  <c r="AN670" i="98"/>
  <c r="P670" i="98"/>
  <c r="W670" i="98" s="1"/>
  <c r="AD670" i="98" s="1"/>
  <c r="AK670" i="98" s="1"/>
  <c r="AL670" i="98"/>
  <c r="AN674" i="98"/>
  <c r="P674" i="98"/>
  <c r="W674" i="98" s="1"/>
  <c r="AD674" i="98" s="1"/>
  <c r="AK674" i="98" s="1"/>
  <c r="AL674" i="98"/>
  <c r="AN678" i="98"/>
  <c r="P678" i="98"/>
  <c r="W678" i="98" s="1"/>
  <c r="AD678" i="98" s="1"/>
  <c r="AK678" i="98" s="1"/>
  <c r="AL678" i="98"/>
  <c r="AN690" i="98" l="1"/>
  <c r="M697" i="98"/>
  <c r="AD597" i="98"/>
  <c r="AK597" i="98" s="1"/>
  <c r="AH693" i="98"/>
  <c r="AH697" i="98" s="1"/>
  <c r="W690" i="98"/>
  <c r="T697" i="98"/>
  <c r="AN692" i="98"/>
  <c r="V693" i="98"/>
  <c r="V697" i="98" s="1"/>
  <c r="AA693" i="98"/>
  <c r="O693" i="98"/>
  <c r="AN688" i="98"/>
  <c r="AN695" i="98"/>
  <c r="P695" i="98"/>
  <c r="P688" i="98"/>
  <c r="AC693" i="98"/>
  <c r="AC697" i="98" s="1"/>
  <c r="AJ693" i="98"/>
  <c r="AJ697" i="98" s="1"/>
  <c r="W694" i="98"/>
  <c r="AN694" i="98"/>
  <c r="P694" i="98"/>
  <c r="AD688" i="98"/>
  <c r="AK18" i="98"/>
  <c r="AK688" i="98" s="1"/>
  <c r="AM693" i="98"/>
  <c r="AM697" i="98" s="1"/>
  <c r="W688" i="98"/>
  <c r="P689" i="98"/>
  <c r="W7" i="98"/>
  <c r="AD7" i="98" s="1"/>
  <c r="AK7" i="98" s="1"/>
  <c r="AL688" i="98"/>
  <c r="AN693" i="98" l="1"/>
  <c r="AN697" i="98" s="1"/>
  <c r="AN597" i="98"/>
  <c r="AN689" i="98" s="1"/>
  <c r="AA697" i="98"/>
  <c r="P693" i="98"/>
  <c r="P697" i="98" s="1"/>
  <c r="W693" i="98"/>
  <c r="O697"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user03</author>
  </authors>
  <commentList>
    <comment ref="D516" authorId="0" shapeId="0" xr:uid="{00000000-0006-0000-0700-000001000000}">
      <text>
        <r>
          <rPr>
            <sz val="9"/>
            <color indexed="81"/>
            <rFont val="ＭＳ Ｐゴシック"/>
            <family val="3"/>
            <charset val="128"/>
          </rPr>
          <t xml:space="preserve">２月末で退店
</t>
        </r>
      </text>
    </comment>
    <comment ref="A561" authorId="1" shapeId="0" xr:uid="{00000000-0006-0000-0700-000002000000}">
      <text>
        <r>
          <rPr>
            <b/>
            <sz val="9"/>
            <color indexed="81"/>
            <rFont val="ＭＳ Ｐゴシック"/>
            <family val="3"/>
            <charset val="128"/>
          </rPr>
          <t>user03:</t>
        </r>
        <r>
          <rPr>
            <sz val="9"/>
            <color indexed="81"/>
            <rFont val="ＭＳ Ｐゴシック"/>
            <family val="3"/>
            <charset val="128"/>
          </rPr>
          <t xml:space="preserve">
2013.04より</t>
        </r>
      </text>
    </comment>
  </commentList>
</comments>
</file>

<file path=xl/sharedStrings.xml><?xml version="1.0" encoding="utf-8"?>
<sst xmlns="http://schemas.openxmlformats.org/spreadsheetml/2006/main" count="3096" uniqueCount="2027">
  <si>
    <t>クラセキ</t>
  </si>
  <si>
    <t>950-0914</t>
  </si>
  <si>
    <t>ナイトインセーリング</t>
  </si>
  <si>
    <t>フジイセキユ</t>
  </si>
  <si>
    <t>㈱大阪屋</t>
  </si>
  <si>
    <t>㈲味正</t>
  </si>
  <si>
    <t>写真のクリマ</t>
  </si>
  <si>
    <t>カラサワ</t>
  </si>
  <si>
    <t>950-0948</t>
  </si>
  <si>
    <t>芙蓉コミュニティ㈱</t>
  </si>
  <si>
    <t>ビストロ新潟こもんず</t>
  </si>
  <si>
    <t>950-2051</t>
  </si>
  <si>
    <t>有限会社長谷川電機商会</t>
  </si>
  <si>
    <t>長谷川電機商会</t>
  </si>
  <si>
    <t>本町公衆市場協同組合</t>
  </si>
  <si>
    <t>950-0885</t>
  </si>
  <si>
    <t>シゲズミ</t>
  </si>
  <si>
    <t>なつめ館</t>
  </si>
  <si>
    <t>白井時計店</t>
  </si>
  <si>
    <t>三友堂金子商店</t>
  </si>
  <si>
    <t>楼蘭</t>
  </si>
  <si>
    <t>いせや書店</t>
  </si>
  <si>
    <t>波多野時計店</t>
  </si>
  <si>
    <t>ソルパティオ</t>
  </si>
  <si>
    <t>950-8126</t>
  </si>
  <si>
    <t>マミードライ</t>
  </si>
  <si>
    <t>アルモベンテン</t>
  </si>
  <si>
    <t>坂井金物店</t>
  </si>
  <si>
    <t>950-0983</t>
  </si>
  <si>
    <t>950-0001</t>
  </si>
  <si>
    <t>ナカヤマデンキ</t>
  </si>
  <si>
    <t>タカナシカメラ</t>
  </si>
  <si>
    <t>950-8063</t>
  </si>
  <si>
    <t>950-0872</t>
  </si>
  <si>
    <t>ふじや食堂</t>
  </si>
  <si>
    <t>950-0864</t>
  </si>
  <si>
    <t>吉川酒店</t>
  </si>
  <si>
    <t>951-8043</t>
  </si>
  <si>
    <t>ヨシハラギフト</t>
  </si>
  <si>
    <t>ミリオン</t>
  </si>
  <si>
    <t>新潟グランドホテル</t>
  </si>
  <si>
    <t>951-8052</t>
  </si>
  <si>
    <t>高見楽器店</t>
  </si>
  <si>
    <t>冨岡米店</t>
  </si>
  <si>
    <t>古泉酒店</t>
  </si>
  <si>
    <t>スピークアップ</t>
  </si>
  <si>
    <t>有限会社松本電気商会</t>
  </si>
  <si>
    <t>松本でんき</t>
  </si>
  <si>
    <t>ウィットプラスワン</t>
  </si>
  <si>
    <t>チャットアサカワ</t>
  </si>
  <si>
    <t>株式会社神林電気商会</t>
  </si>
  <si>
    <t>神林電気商会</t>
  </si>
  <si>
    <t>ヤマシタ</t>
  </si>
  <si>
    <t>950-0911</t>
  </si>
  <si>
    <t>950-0141</t>
  </si>
  <si>
    <t>ファンタジー</t>
  </si>
  <si>
    <t>950-0861</t>
  </si>
  <si>
    <t>カンポス</t>
  </si>
  <si>
    <t>950-0125</t>
  </si>
  <si>
    <t>エメロード美容室</t>
  </si>
  <si>
    <t>松田八百屋</t>
  </si>
  <si>
    <t>よし仙</t>
  </si>
  <si>
    <t>950-0077</t>
  </si>
  <si>
    <t>上野屋本店</t>
  </si>
  <si>
    <t>ハマタクシー</t>
  </si>
  <si>
    <t>グラムセカンド</t>
  </si>
  <si>
    <t>クリピエ</t>
  </si>
  <si>
    <t>ココルル</t>
  </si>
  <si>
    <t>高野屋</t>
  </si>
  <si>
    <t>株式会社ゆもとや</t>
  </si>
  <si>
    <t>はなやぎの宿ゆもとや</t>
  </si>
  <si>
    <t>950-0866</t>
  </si>
  <si>
    <t>チルト</t>
  </si>
  <si>
    <t>950-0843</t>
  </si>
  <si>
    <t>スギサキ</t>
  </si>
  <si>
    <t>950-2053</t>
  </si>
  <si>
    <t>951-8055</t>
  </si>
  <si>
    <t>950-1106</t>
  </si>
  <si>
    <t>950-2022</t>
  </si>
  <si>
    <t>951-8068</t>
  </si>
  <si>
    <t>953-0041</t>
  </si>
  <si>
    <t>950-3128</t>
  </si>
  <si>
    <t>村山写真館</t>
  </si>
  <si>
    <t>951-8053</t>
  </si>
  <si>
    <t>ビラージ美容室</t>
  </si>
  <si>
    <t>ホテルターミナルイン</t>
  </si>
  <si>
    <t>ターミナルアートイン</t>
  </si>
  <si>
    <t>エンゼルウチダ</t>
  </si>
  <si>
    <t>㈱ヨシハラギフト</t>
  </si>
  <si>
    <t>㈱ツルマキ</t>
  </si>
  <si>
    <t>伊地知　丈博</t>
  </si>
  <si>
    <t>フリーウェイツアー</t>
  </si>
  <si>
    <t>エヌエスケイ</t>
  </si>
  <si>
    <t>951-8126</t>
  </si>
  <si>
    <t>ワタコー</t>
  </si>
  <si>
    <t>㈱かみの井</t>
  </si>
  <si>
    <t>950-0834</t>
  </si>
  <si>
    <t>金物のタカイ</t>
  </si>
  <si>
    <t>カメラのアラキ</t>
  </si>
  <si>
    <t>950-0972</t>
  </si>
  <si>
    <t>中国館</t>
  </si>
  <si>
    <t>ヘアーショップシード</t>
  </si>
  <si>
    <t>950-0862</t>
  </si>
  <si>
    <t>カットハウス・ヤマダ</t>
  </si>
  <si>
    <t>うらん美容室</t>
  </si>
  <si>
    <t>956-0864</t>
  </si>
  <si>
    <t>ムーラン</t>
  </si>
  <si>
    <t>わたなべ呉服店</t>
  </si>
  <si>
    <t>平田米店</t>
  </si>
  <si>
    <t>佐藤酒店</t>
  </si>
  <si>
    <t>永田商店</t>
  </si>
  <si>
    <t>950-0871</t>
  </si>
  <si>
    <t>950-3115</t>
  </si>
  <si>
    <t>平田酒店</t>
  </si>
  <si>
    <t>950-3126</t>
  </si>
  <si>
    <t>モデラート</t>
  </si>
  <si>
    <t>950-0971</t>
  </si>
  <si>
    <t>951-8063</t>
  </si>
  <si>
    <t>㈲クリエイトマインズ</t>
  </si>
  <si>
    <t>ビューティサロンローズ</t>
  </si>
  <si>
    <t>950-0205</t>
  </si>
  <si>
    <t>956-0833</t>
  </si>
  <si>
    <t>956-0836</t>
  </si>
  <si>
    <t>950-0078</t>
  </si>
  <si>
    <t>950-0926</t>
  </si>
  <si>
    <t>950-0812</t>
  </si>
  <si>
    <t>950-3101</t>
  </si>
  <si>
    <t>950-2071</t>
  </si>
  <si>
    <t>950-3375</t>
  </si>
  <si>
    <t>950-2112</t>
  </si>
  <si>
    <t>950-0072</t>
  </si>
  <si>
    <t>950-0806</t>
  </si>
  <si>
    <t>950-0906</t>
  </si>
  <si>
    <t>953-0125</t>
  </si>
  <si>
    <t>やきとり雛</t>
  </si>
  <si>
    <t>やぐら寿司</t>
  </si>
  <si>
    <t>パブブラック＆ホワイト</t>
  </si>
  <si>
    <t>本間酒店</t>
  </si>
  <si>
    <t>クサマ自転車商会</t>
  </si>
  <si>
    <t>950-0893</t>
  </si>
  <si>
    <t>もか</t>
  </si>
  <si>
    <t>950-2023</t>
  </si>
  <si>
    <t>長井事務所</t>
  </si>
  <si>
    <t>951-8062</t>
  </si>
  <si>
    <t>広川鮮魚店</t>
  </si>
  <si>
    <t>モトミヤ時計店</t>
  </si>
  <si>
    <t>950-0901</t>
  </si>
  <si>
    <t>950-0909</t>
  </si>
  <si>
    <t>950-3123</t>
  </si>
  <si>
    <t>950-1217</t>
  </si>
  <si>
    <t>950-3308</t>
  </si>
  <si>
    <t>950-0863</t>
  </si>
  <si>
    <t>953-0011</t>
  </si>
  <si>
    <t>栄幸堂</t>
  </si>
  <si>
    <t>お茶の栄幸堂</t>
  </si>
  <si>
    <t>佐藤　芳勝</t>
  </si>
  <si>
    <t>高栄堂高橋酒店</t>
  </si>
  <si>
    <t>950-0082</t>
  </si>
  <si>
    <t>樋口精米店</t>
  </si>
  <si>
    <t>一茶堂茶舗</t>
  </si>
  <si>
    <t>951-8067</t>
  </si>
  <si>
    <t>新潟東映ホテル</t>
  </si>
  <si>
    <t>ロリアンミル</t>
  </si>
  <si>
    <t>㈱坂井金物店</t>
  </si>
  <si>
    <t>ホクセイマート</t>
  </si>
  <si>
    <t>居酒屋ペコペコ</t>
  </si>
  <si>
    <t>950-0841</t>
  </si>
  <si>
    <t>えがわ菓子店</t>
  </si>
  <si>
    <t>八百新</t>
  </si>
  <si>
    <t>950-0087</t>
  </si>
  <si>
    <t>ニットショップやまだ</t>
  </si>
  <si>
    <t>歌工房</t>
  </si>
  <si>
    <t>パピーササシン</t>
  </si>
  <si>
    <t>950-0916</t>
  </si>
  <si>
    <t>小柳善三郎商店</t>
  </si>
  <si>
    <t>㈱越路</t>
  </si>
  <si>
    <t>浜甚幸栄店</t>
  </si>
  <si>
    <t>横山美術</t>
  </si>
  <si>
    <t>ファッション天保屋</t>
  </si>
  <si>
    <t>カットスタジオＴＯＭＯ</t>
  </si>
  <si>
    <t>靴の平和堂</t>
  </si>
  <si>
    <t>堀川呉服店</t>
  </si>
  <si>
    <t>木村毛糸店</t>
  </si>
  <si>
    <t>宮原呉服店</t>
  </si>
  <si>
    <t>㈲写真のきよし</t>
  </si>
  <si>
    <t>写真のきよし</t>
  </si>
  <si>
    <t>950-1101</t>
  </si>
  <si>
    <t>950-1115</t>
  </si>
  <si>
    <t>950-0962</t>
  </si>
  <si>
    <t>くりえいと</t>
  </si>
  <si>
    <t>950-0991</t>
  </si>
  <si>
    <t>950-2002</t>
  </si>
  <si>
    <t>滝まん菓子店</t>
  </si>
  <si>
    <t>八百喜商店</t>
  </si>
  <si>
    <t>松浜カラー</t>
  </si>
  <si>
    <t>江口屋商店</t>
  </si>
  <si>
    <t>951-8046</t>
  </si>
  <si>
    <t>953-0105</t>
  </si>
  <si>
    <t>村権商店</t>
  </si>
  <si>
    <t>佐藤青果店</t>
  </si>
  <si>
    <t>長井自転車店</t>
  </si>
  <si>
    <t>青柳化粧品店</t>
  </si>
  <si>
    <t>950-3124</t>
  </si>
  <si>
    <t>950-0164</t>
  </si>
  <si>
    <t>新潟シティホテル</t>
  </si>
  <si>
    <t>951-8061</t>
  </si>
  <si>
    <t>コンフィデンシャル</t>
  </si>
  <si>
    <t>シネマクラブ</t>
  </si>
  <si>
    <t>ファンク</t>
  </si>
  <si>
    <t>ぺぺ</t>
  </si>
  <si>
    <t>マリブヘアカラー</t>
  </si>
  <si>
    <t>951-8066</t>
  </si>
  <si>
    <t>マルセン</t>
  </si>
  <si>
    <t>保盛軒</t>
  </si>
  <si>
    <t>ロマン下本町店</t>
  </si>
  <si>
    <t>951-8065</t>
  </si>
  <si>
    <t>956-0834</t>
  </si>
  <si>
    <t>956-0854</t>
  </si>
  <si>
    <t>956-0101</t>
  </si>
  <si>
    <t>953-0104</t>
  </si>
  <si>
    <t>950-0150</t>
  </si>
  <si>
    <t>950-0208</t>
  </si>
  <si>
    <t>956-0031</t>
  </si>
  <si>
    <t>堤薬局</t>
  </si>
  <si>
    <t>950-3321</t>
  </si>
  <si>
    <t>950-3322</t>
  </si>
  <si>
    <t>950-3325</t>
  </si>
  <si>
    <t>950-3315</t>
  </si>
  <si>
    <t>花束</t>
  </si>
  <si>
    <t>プリンス</t>
  </si>
  <si>
    <t>ひよこ</t>
  </si>
  <si>
    <t>950-0892</t>
  </si>
  <si>
    <t>ジュエリーナカヤ</t>
  </si>
  <si>
    <t>江口屋酒店</t>
  </si>
  <si>
    <t>950-3127</t>
  </si>
  <si>
    <t>950-0912</t>
  </si>
  <si>
    <t>950-0981</t>
  </si>
  <si>
    <t>靴のカラサワ</t>
  </si>
  <si>
    <t>株式会社グリーンプラザ</t>
  </si>
  <si>
    <t>951-8141</t>
  </si>
  <si>
    <t>石川　昇</t>
  </si>
  <si>
    <t>南呉服店</t>
  </si>
  <si>
    <t>㈱小柳善三郎商店</t>
  </si>
  <si>
    <t>やおちょう</t>
  </si>
  <si>
    <t>951-8114</t>
  </si>
  <si>
    <t>950-1213</t>
  </si>
  <si>
    <t>950-0813</t>
  </si>
  <si>
    <t>950-0157</t>
  </si>
  <si>
    <t>950-0063</t>
  </si>
  <si>
    <t>シルバーホテル</t>
  </si>
  <si>
    <t>金の湯</t>
  </si>
  <si>
    <t>950-0057</t>
  </si>
  <si>
    <t>味正</t>
  </si>
  <si>
    <t>950-0084</t>
  </si>
  <si>
    <t>950-0086</t>
  </si>
  <si>
    <t>丸公酒店</t>
  </si>
  <si>
    <t>さとうや呉服店</t>
  </si>
  <si>
    <t>富寿し新潟駅前店</t>
  </si>
  <si>
    <t>有限会社渡辺電機商会</t>
  </si>
  <si>
    <t>有限会社石井テレビ商会</t>
  </si>
  <si>
    <t>でんきのいしい</t>
  </si>
  <si>
    <t>田舎茶屋</t>
  </si>
  <si>
    <t>950-3134</t>
  </si>
  <si>
    <t>渡部　茂夫</t>
  </si>
  <si>
    <t>950-3131</t>
  </si>
  <si>
    <t>950-3125</t>
  </si>
  <si>
    <t>950-2028</t>
  </si>
  <si>
    <t>ハチヤカメラ</t>
  </si>
  <si>
    <t>950-0088</t>
  </si>
  <si>
    <t>美容室ティファニー</t>
  </si>
  <si>
    <t>㈱コメリアテーナ事業部</t>
  </si>
  <si>
    <t>アテーナ黒埼店</t>
  </si>
  <si>
    <t>アテーナ巻店</t>
  </si>
  <si>
    <t>アテーナ新津店</t>
  </si>
  <si>
    <t>アテーナ鳥屋野店</t>
  </si>
  <si>
    <t>アテーナ河渡店</t>
  </si>
  <si>
    <t>斎藤時計店</t>
  </si>
  <si>
    <t>森岡青果物店</t>
  </si>
  <si>
    <t>㈲神三酒店</t>
  </si>
  <si>
    <t>神三酒店</t>
  </si>
  <si>
    <t>小杉茂雄商店</t>
  </si>
  <si>
    <t>すずぶん</t>
  </si>
  <si>
    <t>住所</t>
  </si>
  <si>
    <t>代表者名</t>
  </si>
  <si>
    <t>951-8131</t>
  </si>
  <si>
    <t>950-0932</t>
  </si>
  <si>
    <t>951-8064</t>
  </si>
  <si>
    <t>950-0025</t>
  </si>
  <si>
    <t>ハイダウェイ</t>
  </si>
  <si>
    <t>ヘアーサロンヨシザワ</t>
  </si>
  <si>
    <t>323-0061</t>
  </si>
  <si>
    <t>寿しかわふね</t>
  </si>
  <si>
    <t>ブッフェマテリア</t>
  </si>
  <si>
    <t>ネラのおやつ</t>
  </si>
  <si>
    <t>磯寿司</t>
  </si>
  <si>
    <t>小熊米穀店</t>
  </si>
  <si>
    <t>古田酒店</t>
  </si>
  <si>
    <t>理容　カネコ</t>
  </si>
  <si>
    <t>小林酒店</t>
  </si>
  <si>
    <t>950-2025</t>
  </si>
  <si>
    <t>有限会社アイ・スクエア</t>
  </si>
  <si>
    <t>小泉　清一</t>
  </si>
  <si>
    <t>電化の夢屋</t>
  </si>
  <si>
    <t>福島　春夫</t>
  </si>
  <si>
    <t>950-2055</t>
  </si>
  <si>
    <t>㈲白井時計宝飾店</t>
  </si>
  <si>
    <t>なべちゃん</t>
  </si>
  <si>
    <t>㈲いせや書店</t>
  </si>
  <si>
    <t>ウォッチメンテナンス新潟</t>
  </si>
  <si>
    <t>㈲お茶の小川園</t>
  </si>
  <si>
    <t>山口　龍志</t>
  </si>
  <si>
    <t>㈱小野商店</t>
  </si>
  <si>
    <t>㈲古町新益社酒店</t>
  </si>
  <si>
    <t>㈲カメラのデンデン社</t>
  </si>
  <si>
    <t>手料理ほのか</t>
  </si>
  <si>
    <t>かき正㈱</t>
  </si>
  <si>
    <t>㈱ワークアップ</t>
  </si>
  <si>
    <t>割烹　有明</t>
  </si>
  <si>
    <t>白川　里子</t>
  </si>
  <si>
    <t>㈱キャサリン</t>
  </si>
  <si>
    <t>長谷川　茂</t>
  </si>
  <si>
    <t>白石　則行</t>
  </si>
  <si>
    <t>㈱丸屋本店</t>
  </si>
  <si>
    <t>はつね寿司</t>
  </si>
  <si>
    <t>おもちゃの曽我商店</t>
  </si>
  <si>
    <t>川崎　満</t>
  </si>
  <si>
    <t>神林　宏吉</t>
  </si>
  <si>
    <t>一箭　宗宏</t>
  </si>
  <si>
    <t>㈱ロマン</t>
  </si>
  <si>
    <t>㈱紀伊国屋書店</t>
  </si>
  <si>
    <t>マシマインターナショナル㈱</t>
  </si>
  <si>
    <t>阿部　広美</t>
  </si>
  <si>
    <t>魚健</t>
  </si>
  <si>
    <t>ひよこラーメン武田日出男</t>
  </si>
  <si>
    <t>逸品亭龍宮郷</t>
  </si>
  <si>
    <t>笠井　勉</t>
  </si>
  <si>
    <t>宮崎　一</t>
  </si>
  <si>
    <t>田中　覚</t>
  </si>
  <si>
    <t>950-0913</t>
  </si>
  <si>
    <t>950-0022</t>
  </si>
  <si>
    <t>950-0982</t>
  </si>
  <si>
    <t>和食屋　ららり</t>
  </si>
  <si>
    <t>佐藤　伸康</t>
  </si>
  <si>
    <t>950-0905</t>
  </si>
  <si>
    <t>稲生　幸雄</t>
  </si>
  <si>
    <t>㈲エンゼルウチダ</t>
  </si>
  <si>
    <t>ヤマグチデンキ</t>
  </si>
  <si>
    <t>佐藤　正志</t>
  </si>
  <si>
    <t>㈲ふじや食堂</t>
  </si>
  <si>
    <t>木下精肉店</t>
  </si>
  <si>
    <t>理容室・美容室ハイタイム</t>
  </si>
  <si>
    <t>千喜庵</t>
  </si>
  <si>
    <t>渡辺　芳男</t>
  </si>
  <si>
    <t>石井　六郎</t>
  </si>
  <si>
    <t>中山　文夫</t>
  </si>
  <si>
    <t>有限会社佐藤純一商会</t>
  </si>
  <si>
    <t>佐藤　芳洋</t>
  </si>
  <si>
    <t>新潟空港ビルディング㈱</t>
  </si>
  <si>
    <t>桑原　孝志</t>
  </si>
  <si>
    <t>三原　祥司</t>
  </si>
  <si>
    <t>950-0005</t>
  </si>
  <si>
    <t>スナックおぐろ</t>
  </si>
  <si>
    <t>高橋精肉店</t>
  </si>
  <si>
    <t>ヴァーク</t>
  </si>
  <si>
    <t>行政書士法人セントラル新潟事務所</t>
  </si>
  <si>
    <t>㈱コウリン</t>
  </si>
  <si>
    <t>㈲理容カサハラ</t>
  </si>
  <si>
    <t>しなの</t>
  </si>
  <si>
    <t>950-0908</t>
  </si>
  <si>
    <t>財団法人　北方文化博物館</t>
  </si>
  <si>
    <t>新潟観光開発㈱</t>
  </si>
  <si>
    <t>959-2025</t>
  </si>
  <si>
    <t>㈱カワトー</t>
  </si>
  <si>
    <t>㈱マリーン</t>
  </si>
  <si>
    <t>㈱万代島鮮魚センター</t>
  </si>
  <si>
    <t>渡邉　正之</t>
  </si>
  <si>
    <t>さくら交通㈱</t>
  </si>
  <si>
    <t>㈲光タクシー</t>
  </si>
  <si>
    <t>㈲越路タクシー</t>
  </si>
  <si>
    <t>白根タクシー㈱</t>
  </si>
  <si>
    <t>白根中央タクシー㈱</t>
  </si>
  <si>
    <t>四葉タクシー㈲</t>
  </si>
  <si>
    <t>950-0802</t>
  </si>
  <si>
    <t>飯田　嘉昭</t>
  </si>
  <si>
    <t>株式会社NK交通</t>
  </si>
  <si>
    <t>田中　優</t>
  </si>
  <si>
    <t>㈱トッキー</t>
  </si>
  <si>
    <t>柳沢たばこ店</t>
  </si>
  <si>
    <t>㈲マミードライ</t>
  </si>
  <si>
    <t>長谷川　カツ子</t>
  </si>
  <si>
    <t>亀田町商業協同組合</t>
  </si>
  <si>
    <t>新潟市役所</t>
  </si>
  <si>
    <t>新潟商工会議所</t>
  </si>
  <si>
    <t>内山家具店</t>
  </si>
  <si>
    <t>阿部　斉</t>
  </si>
  <si>
    <t>阿部　正恒</t>
  </si>
  <si>
    <t>950-1132</t>
  </si>
  <si>
    <t>松本　旭</t>
  </si>
  <si>
    <t>中野　健一</t>
  </si>
  <si>
    <t>950-0165</t>
  </si>
  <si>
    <t>950-0101</t>
  </si>
  <si>
    <t>とよさき時計店</t>
  </si>
  <si>
    <t>豊崎　善弘</t>
  </si>
  <si>
    <t>外山酒店</t>
  </si>
  <si>
    <t>富士越カメラ店</t>
  </si>
  <si>
    <t>井越呉服店</t>
  </si>
  <si>
    <t>和食堂みやじま</t>
  </si>
  <si>
    <t>滝沢米穀店</t>
  </si>
  <si>
    <t>滝沢　満</t>
  </si>
  <si>
    <t>木村鮮魚店</t>
  </si>
  <si>
    <t>風間　義衛</t>
  </si>
  <si>
    <t>小日向　克司</t>
  </si>
  <si>
    <t>本間　団作</t>
  </si>
  <si>
    <t>959-0422</t>
  </si>
  <si>
    <t>長井　勝志</t>
  </si>
  <si>
    <t>斎藤　輸</t>
  </si>
  <si>
    <t>株式会社春日薬局</t>
  </si>
  <si>
    <t>株式会社ふとんの新保</t>
  </si>
  <si>
    <t>高島　勝</t>
  </si>
  <si>
    <t>本間　初美</t>
  </si>
  <si>
    <t>瑞花古町店</t>
  </si>
  <si>
    <t>プチベル</t>
  </si>
  <si>
    <t>ＡＴ　ＨＯＭＥ</t>
  </si>
  <si>
    <t>スナックシンシア</t>
  </si>
  <si>
    <t>みうらや</t>
  </si>
  <si>
    <t>大倉酒店</t>
  </si>
  <si>
    <t>井村洋服店</t>
  </si>
  <si>
    <t>笹長商店</t>
  </si>
  <si>
    <t>富山洋傘専門店</t>
  </si>
  <si>
    <t>八代洋装店</t>
  </si>
  <si>
    <t>村松商店</t>
  </si>
  <si>
    <t>久寿美</t>
  </si>
  <si>
    <t>山信食肉店</t>
  </si>
  <si>
    <t>萬松堂</t>
  </si>
  <si>
    <t>絲葡本店</t>
  </si>
  <si>
    <t>亜駝</t>
  </si>
  <si>
    <t>冨士屋</t>
  </si>
  <si>
    <t>メトレス</t>
  </si>
  <si>
    <t>サトウ眼鏡店</t>
  </si>
  <si>
    <t>ホテルオークラ新潟</t>
  </si>
  <si>
    <t>新潟ターミナルホテル</t>
  </si>
  <si>
    <t>山長ハム</t>
  </si>
  <si>
    <t>横場精良堂</t>
  </si>
  <si>
    <t>北書店</t>
  </si>
  <si>
    <t>ブティックベル</t>
  </si>
  <si>
    <t>まつや</t>
  </si>
  <si>
    <t>シラクラ</t>
  </si>
  <si>
    <t>㈲ヤマダ</t>
  </si>
  <si>
    <t>カネセ神原商店</t>
  </si>
  <si>
    <t>ネクタイのシゲズミ</t>
  </si>
  <si>
    <t>さくら井</t>
  </si>
  <si>
    <t>ちのあみもの</t>
  </si>
  <si>
    <t>やぶそば</t>
  </si>
  <si>
    <t>シネ・ウインド</t>
  </si>
  <si>
    <t>㈱ヤマハミュージック関東</t>
  </si>
  <si>
    <t>マンパワー</t>
  </si>
  <si>
    <t>きくや</t>
  </si>
  <si>
    <t>トップツアー㈱</t>
  </si>
  <si>
    <t>ウオロク</t>
  </si>
  <si>
    <t>鮮魚えいづか</t>
  </si>
  <si>
    <t>キューピット</t>
  </si>
  <si>
    <t>パワーズフジミ</t>
  </si>
  <si>
    <t>ととや</t>
  </si>
  <si>
    <t>カワトー</t>
  </si>
  <si>
    <t>はとタクシー</t>
  </si>
  <si>
    <t>しあわせタクシー</t>
  </si>
  <si>
    <t>ソングレイ</t>
  </si>
  <si>
    <t>かねよし</t>
  </si>
  <si>
    <t>小日向</t>
  </si>
  <si>
    <t>ウオエイ</t>
  </si>
  <si>
    <t>口振パターン</t>
    <rPh sb="0" eb="1">
      <t>クチ</t>
    </rPh>
    <rPh sb="1" eb="2">
      <t>フ</t>
    </rPh>
    <phoneticPr fontId="16"/>
  </si>
  <si>
    <t>①-K</t>
  </si>
  <si>
    <t>クレジットシステムにて口座振替</t>
    <rPh sb="11" eb="13">
      <t>コウザ</t>
    </rPh>
    <rPh sb="13" eb="15">
      <t>フリカエ</t>
    </rPh>
    <phoneticPr fontId="16"/>
  </si>
  <si>
    <t>換手+クレジット</t>
    <rPh sb="0" eb="1">
      <t>カワ</t>
    </rPh>
    <rPh sb="1" eb="2">
      <t>テ</t>
    </rPh>
    <phoneticPr fontId="16"/>
  </si>
  <si>
    <t>末〆/翌月15日払</t>
    <rPh sb="0" eb="1">
      <t>マツ</t>
    </rPh>
    <rPh sb="3" eb="4">
      <t>ヨク</t>
    </rPh>
    <rPh sb="4" eb="5">
      <t>ツキ</t>
    </rPh>
    <rPh sb="7" eb="8">
      <t>ビ</t>
    </rPh>
    <rPh sb="8" eb="9">
      <t>ハラ</t>
    </rPh>
    <phoneticPr fontId="16"/>
  </si>
  <si>
    <t>②-K</t>
  </si>
  <si>
    <t>換手+ポイント</t>
    <rPh sb="0" eb="1">
      <t>カワ</t>
    </rPh>
    <rPh sb="1" eb="2">
      <t>テ</t>
    </rPh>
    <phoneticPr fontId="16"/>
  </si>
  <si>
    <t>③-K</t>
  </si>
  <si>
    <t>換手のみ（1万円ルール）</t>
    <rPh sb="0" eb="1">
      <t>カワ</t>
    </rPh>
    <rPh sb="1" eb="2">
      <t>テ</t>
    </rPh>
    <rPh sb="6" eb="8">
      <t>マンエン</t>
    </rPh>
    <phoneticPr fontId="16"/>
  </si>
  <si>
    <t>1-3月・4-6月・7-9月・10-12月の換金手数料請求時に1万円未満の場合は振替をせず、次回の請求に繰越とする。1万円を超えたときに口座振替をかける。年間（1-12月）は1万円未満であっても振替をする（翌1月15日振替）</t>
    <rPh sb="3" eb="4">
      <t>ガツ</t>
    </rPh>
    <rPh sb="8" eb="9">
      <t>ガツ</t>
    </rPh>
    <rPh sb="13" eb="14">
      <t>ガツ</t>
    </rPh>
    <rPh sb="20" eb="21">
      <t>ガツ</t>
    </rPh>
    <rPh sb="22" eb="24">
      <t>カンキン</t>
    </rPh>
    <rPh sb="24" eb="27">
      <t>テスウリョウ</t>
    </rPh>
    <rPh sb="27" eb="29">
      <t>セイキュウ</t>
    </rPh>
    <rPh sb="29" eb="30">
      <t>ジ</t>
    </rPh>
    <rPh sb="32" eb="34">
      <t>マンエン</t>
    </rPh>
    <rPh sb="34" eb="36">
      <t>ミマン</t>
    </rPh>
    <rPh sb="37" eb="39">
      <t>バアイ</t>
    </rPh>
    <rPh sb="40" eb="42">
      <t>フリカエ</t>
    </rPh>
    <rPh sb="46" eb="47">
      <t>ツギ</t>
    </rPh>
    <rPh sb="47" eb="48">
      <t>カイ</t>
    </rPh>
    <rPh sb="49" eb="51">
      <t>セイキュウ</t>
    </rPh>
    <rPh sb="52" eb="54">
      <t>クリコシ</t>
    </rPh>
    <rPh sb="59" eb="61">
      <t>マンエン</t>
    </rPh>
    <rPh sb="62" eb="63">
      <t>コ</t>
    </rPh>
    <rPh sb="68" eb="70">
      <t>コウザ</t>
    </rPh>
    <rPh sb="70" eb="72">
      <t>フリカエ</t>
    </rPh>
    <rPh sb="77" eb="79">
      <t>ネンカン</t>
    </rPh>
    <rPh sb="84" eb="85">
      <t>ガツ</t>
    </rPh>
    <rPh sb="88" eb="90">
      <t>マンエン</t>
    </rPh>
    <rPh sb="90" eb="92">
      <t>ミマン</t>
    </rPh>
    <rPh sb="97" eb="99">
      <t>フリカエ</t>
    </rPh>
    <rPh sb="103" eb="104">
      <t>ヨク</t>
    </rPh>
    <rPh sb="105" eb="106">
      <t>ガツ</t>
    </rPh>
    <rPh sb="108" eb="109">
      <t>ニチ</t>
    </rPh>
    <rPh sb="109" eb="111">
      <t>フリカエ</t>
    </rPh>
    <phoneticPr fontId="16"/>
  </si>
  <si>
    <t>④-P</t>
  </si>
  <si>
    <t>ポイントシステムにて口座振替</t>
    <rPh sb="10" eb="12">
      <t>コウザ</t>
    </rPh>
    <rPh sb="12" eb="14">
      <t>フリカエ</t>
    </rPh>
    <phoneticPr fontId="16"/>
  </si>
  <si>
    <t>末〆/翌月20日払</t>
    <rPh sb="0" eb="1">
      <t>マツ</t>
    </rPh>
    <rPh sb="3" eb="4">
      <t>ヨク</t>
    </rPh>
    <rPh sb="4" eb="5">
      <t>ツキ</t>
    </rPh>
    <rPh sb="7" eb="8">
      <t>ビ</t>
    </rPh>
    <rPh sb="8" eb="9">
      <t>ハラ</t>
    </rPh>
    <phoneticPr fontId="16"/>
  </si>
  <si>
    <t>換金手数料請求データ名称：住所</t>
    <rPh sb="0" eb="2">
      <t>カンキン</t>
    </rPh>
    <rPh sb="2" eb="5">
      <t>テスウリョウ</t>
    </rPh>
    <rPh sb="5" eb="7">
      <t>セイキュウ</t>
    </rPh>
    <rPh sb="10" eb="12">
      <t>メイショウ</t>
    </rPh>
    <rPh sb="13" eb="15">
      <t>ジュウショ</t>
    </rPh>
    <phoneticPr fontId="16"/>
  </si>
  <si>
    <t>商品券システム各月データー貼り付け</t>
    <rPh sb="0" eb="3">
      <t>ショウヒンケン</t>
    </rPh>
    <rPh sb="7" eb="9">
      <t>カクツキ</t>
    </rPh>
    <rPh sb="13" eb="14">
      <t>ハ</t>
    </rPh>
    <rPh sb="15" eb="16">
      <t>ツ</t>
    </rPh>
    <phoneticPr fontId="16"/>
  </si>
  <si>
    <t>店舗CD</t>
  </si>
  <si>
    <t>１万円ﾙｰﾙ</t>
    <rPh sb="1" eb="3">
      <t>マンエン</t>
    </rPh>
    <phoneticPr fontId="16"/>
  </si>
  <si>
    <t>店舗名称</t>
  </si>
  <si>
    <t>郵便番号</t>
  </si>
  <si>
    <t>送付先名称</t>
  </si>
  <si>
    <t>特記事項</t>
    <rPh sb="0" eb="2">
      <t>トッキ</t>
    </rPh>
    <rPh sb="2" eb="4">
      <t>ジコウ</t>
    </rPh>
    <phoneticPr fontId="16"/>
  </si>
  <si>
    <t>1-3月計</t>
    <rPh sb="3" eb="4">
      <t>ガツ</t>
    </rPh>
    <rPh sb="4" eb="5">
      <t>ケイ</t>
    </rPh>
    <phoneticPr fontId="16"/>
  </si>
  <si>
    <t>入金日</t>
    <rPh sb="0" eb="2">
      <t>ニュウキン</t>
    </rPh>
    <rPh sb="2" eb="3">
      <t>ビ</t>
    </rPh>
    <phoneticPr fontId="16"/>
  </si>
  <si>
    <t>入金額</t>
    <rPh sb="0" eb="2">
      <t>ニュウキン</t>
    </rPh>
    <rPh sb="2" eb="3">
      <t>ガク</t>
    </rPh>
    <phoneticPr fontId="16"/>
  </si>
  <si>
    <t>1-3月残高</t>
    <rPh sb="3" eb="4">
      <t>ツキ</t>
    </rPh>
    <rPh sb="4" eb="6">
      <t>ザンダカ</t>
    </rPh>
    <phoneticPr fontId="16"/>
  </si>
  <si>
    <t>4-6月計</t>
    <rPh sb="3" eb="4">
      <t>ガツ</t>
    </rPh>
    <rPh sb="4" eb="5">
      <t>ケイ</t>
    </rPh>
    <phoneticPr fontId="16"/>
  </si>
  <si>
    <t>入金日2</t>
    <rPh sb="0" eb="2">
      <t>ニュウキンビ222</t>
    </rPh>
    <phoneticPr fontId="16"/>
  </si>
  <si>
    <t>入金額2</t>
    <rPh sb="0" eb="2">
      <t>ニュウキンガク322</t>
    </rPh>
    <phoneticPr fontId="16"/>
  </si>
  <si>
    <t>1-6月残高</t>
    <rPh sb="3" eb="4">
      <t>ガツ</t>
    </rPh>
    <rPh sb="4" eb="6">
      <t>ザンダカ</t>
    </rPh>
    <phoneticPr fontId="16"/>
  </si>
  <si>
    <t>7-9月計</t>
    <rPh sb="3" eb="4">
      <t>ガツ</t>
    </rPh>
    <rPh sb="4" eb="5">
      <t>ケイ</t>
    </rPh>
    <phoneticPr fontId="16"/>
  </si>
  <si>
    <t>入金日3</t>
    <rPh sb="0" eb="2">
      <t>ニュウキンビ22223</t>
    </rPh>
    <phoneticPr fontId="16"/>
  </si>
  <si>
    <t>入金額3</t>
    <rPh sb="0" eb="2">
      <t>ニュウキンガク32233</t>
    </rPh>
    <phoneticPr fontId="16"/>
  </si>
  <si>
    <t>1-9月残高</t>
    <rPh sb="3" eb="4">
      <t>ガツ</t>
    </rPh>
    <rPh sb="4" eb="6">
      <t>ザンダカ</t>
    </rPh>
    <phoneticPr fontId="16"/>
  </si>
  <si>
    <t>10-12月計</t>
    <rPh sb="5" eb="6">
      <t>ガツ</t>
    </rPh>
    <rPh sb="6" eb="7">
      <t>ケイ</t>
    </rPh>
    <phoneticPr fontId="16"/>
  </si>
  <si>
    <t>入金日4</t>
    <rPh sb="0" eb="2">
      <t>ニュウキンビ222232244</t>
    </rPh>
    <phoneticPr fontId="16"/>
  </si>
  <si>
    <t>入金額4</t>
    <rPh sb="0" eb="2">
      <t>ニュウキンガク3223334</t>
    </rPh>
    <phoneticPr fontId="16"/>
  </si>
  <si>
    <t>10-12月残高</t>
    <rPh sb="5" eb="6">
      <t>ガツ</t>
    </rPh>
    <rPh sb="6" eb="8">
      <t>ザンダカ</t>
    </rPh>
    <phoneticPr fontId="16"/>
  </si>
  <si>
    <t>入金合計</t>
    <rPh sb="0" eb="2">
      <t>ニュウキン</t>
    </rPh>
    <rPh sb="2" eb="4">
      <t>ゴウケイ</t>
    </rPh>
    <phoneticPr fontId="16"/>
  </si>
  <si>
    <t>換手合計</t>
    <rPh sb="0" eb="1">
      <t>カン</t>
    </rPh>
    <rPh sb="1" eb="2">
      <t>テ</t>
    </rPh>
    <rPh sb="2" eb="4">
      <t>ゴウケイ</t>
    </rPh>
    <phoneticPr fontId="16"/>
  </si>
  <si>
    <t>寿々屋鈴木酒店</t>
  </si>
  <si>
    <t>中央区白山浦１－６１６</t>
  </si>
  <si>
    <t>㈱寿々屋鈴木酒店</t>
  </si>
  <si>
    <t>三昧堂</t>
  </si>
  <si>
    <t>西区寺尾朝日通５－２５</t>
  </si>
  <si>
    <t>㈲三昧堂</t>
  </si>
  <si>
    <t>①-K</t>
    <phoneticPr fontId="16"/>
  </si>
  <si>
    <t>ピーア軒</t>
  </si>
  <si>
    <t>中央区白山浦１－６３１</t>
  </si>
  <si>
    <t>㈱ピーア軒</t>
  </si>
  <si>
    <t>中央区白山浦９５１－８１３１</t>
  </si>
  <si>
    <t>中央区白山浦１－６５７－２</t>
  </si>
  <si>
    <t>中央区白山浦１－２９５</t>
  </si>
  <si>
    <t>カネコ　理容</t>
  </si>
  <si>
    <t>中央区白山浦１－６２４</t>
  </si>
  <si>
    <t>中央区白山浦１－２９９</t>
  </si>
  <si>
    <t>眼鏡館コイズミ</t>
  </si>
  <si>
    <t>新潟市西区小針南２１－５</t>
  </si>
  <si>
    <t>新潟市西区寺尾前通１－５－７</t>
  </si>
  <si>
    <t>保苅電気商会</t>
  </si>
  <si>
    <t>新潟市西区寺尾上２－３－６９</t>
  </si>
  <si>
    <t>有限会社保苅電気商会</t>
  </si>
  <si>
    <t>保苅　徹</t>
  </si>
  <si>
    <t>野沢書店</t>
  </si>
  <si>
    <t>中央区学校町通２－５３０８</t>
  </si>
  <si>
    <t>㈲野沢書店</t>
  </si>
  <si>
    <t>中央区学校町通２－５３１２</t>
  </si>
  <si>
    <t>中央区学校町通２－５６８－３０</t>
  </si>
  <si>
    <t>㈱大倉酒店</t>
  </si>
  <si>
    <t>中央区学校町通３－４９４－５</t>
  </si>
  <si>
    <t>石村寝具店</t>
  </si>
  <si>
    <t>中央区学校町通３－５３１</t>
  </si>
  <si>
    <t>㈲石村寝具店</t>
  </si>
  <si>
    <t>中央区学校町通３－５２８</t>
  </si>
  <si>
    <t>中央区出来島１－４－１４</t>
  </si>
  <si>
    <t>佐和村</t>
  </si>
  <si>
    <t>中央区学校町通２－５９８</t>
  </si>
  <si>
    <t>割烹　佐和村</t>
  </si>
  <si>
    <t>大衆割烹　まつや</t>
  </si>
  <si>
    <t>中央区学校町通２－５９９</t>
  </si>
  <si>
    <t>951-8124</t>
  </si>
  <si>
    <t>新潟市中央区医学町２－１０－１</t>
  </si>
  <si>
    <t>佐藤　雄一</t>
  </si>
  <si>
    <t>グリーンプラザフレン</t>
  </si>
  <si>
    <t>中央区関新２－２－１２</t>
  </si>
  <si>
    <t>中央区古町通１－６８２</t>
  </si>
  <si>
    <t>中央区古町通３－６５７－２</t>
  </si>
  <si>
    <t>丸屋</t>
  </si>
  <si>
    <t>中央区古町通３－６５２</t>
  </si>
  <si>
    <t>㈱古町丸屋</t>
  </si>
  <si>
    <t>中央区古町通３－６５１</t>
  </si>
  <si>
    <t>中央区古町通３－６５５</t>
  </si>
  <si>
    <t>ウォッチメンテナンス</t>
  </si>
  <si>
    <t>中央区古町通３－６６５</t>
  </si>
  <si>
    <t>中央区古町通３－６６３</t>
  </si>
  <si>
    <t>中央区古町通２－５４０</t>
  </si>
  <si>
    <t>アオヤマ</t>
  </si>
  <si>
    <t>中央区古町通１－５２４</t>
  </si>
  <si>
    <t>理容　アオヤマ</t>
  </si>
  <si>
    <t>オーベルジュ古町</t>
  </si>
  <si>
    <t>中央区古町通２－６６９－２</t>
  </si>
  <si>
    <t>青木産業㈱　オーベルジュ古町</t>
  </si>
  <si>
    <t>中央区本町通５－２４９</t>
  </si>
  <si>
    <t>㈱井村洋服店</t>
  </si>
  <si>
    <t>千屋</t>
  </si>
  <si>
    <t>中央区本町通６－１１１８</t>
  </si>
  <si>
    <t>㈱千屋</t>
  </si>
  <si>
    <t>中央区本町通６－１１０６</t>
  </si>
  <si>
    <t>中央区本町通６－１１１２</t>
  </si>
  <si>
    <t>㈱笹長商店</t>
  </si>
  <si>
    <t>丸美鞄店</t>
  </si>
  <si>
    <t>本町通６－１１２５</t>
  </si>
  <si>
    <t>㈲丸美鞄店</t>
  </si>
  <si>
    <t>関東屋</t>
  </si>
  <si>
    <t>本町通６－１１０８</t>
  </si>
  <si>
    <t>㈲関東屋</t>
  </si>
  <si>
    <t>中央区本町通６－１１０９</t>
  </si>
  <si>
    <t>中央区本町通６－１１１０</t>
  </si>
  <si>
    <t>㈲富山洋傘専門店</t>
  </si>
  <si>
    <t>坂内商店</t>
  </si>
  <si>
    <t>中央区本町通６－１１３１</t>
  </si>
  <si>
    <t>㈱坂内商店</t>
  </si>
  <si>
    <t>中央区西堀通５－８５８</t>
  </si>
  <si>
    <t>㈱八代洋装店</t>
  </si>
  <si>
    <t>ハヤカワバロン</t>
  </si>
  <si>
    <t>中央区本町通６－１１０４</t>
  </si>
  <si>
    <t>㈱早川健吉商店</t>
  </si>
  <si>
    <t>中央区本町通６－１１２８</t>
  </si>
  <si>
    <t>㈲村松商店</t>
  </si>
  <si>
    <t>大手薬局</t>
  </si>
  <si>
    <t>中央区本町通６－１１０７</t>
  </si>
  <si>
    <t>㈲新潟大手薬局</t>
  </si>
  <si>
    <t>平和堂</t>
  </si>
  <si>
    <t>中央区本町通６－１１１３</t>
  </si>
  <si>
    <t>栗山毛糸店</t>
  </si>
  <si>
    <t>中央区本町通５－２５４</t>
  </si>
  <si>
    <t>㈲栗山毛糸店</t>
  </si>
  <si>
    <t>中央区本町通５－２５９</t>
  </si>
  <si>
    <t>Ｖｅｒｔ　Ｄｅｎｃｅ</t>
  </si>
  <si>
    <t>中央区東堀前通５－４１７</t>
  </si>
  <si>
    <t>大市繊維品㈱</t>
  </si>
  <si>
    <t>中央区本町通５－２２８</t>
  </si>
  <si>
    <t>㈱シラクラ</t>
  </si>
  <si>
    <t>中央区本町通５－２６９－２</t>
  </si>
  <si>
    <t>みねだ</t>
  </si>
  <si>
    <t>中央区本町通５－２６３</t>
  </si>
  <si>
    <t>㈱みねだ</t>
  </si>
  <si>
    <t>中央区本町通４－２８６</t>
  </si>
  <si>
    <t>タカイ</t>
  </si>
  <si>
    <t>中央区本町通６－１１３３</t>
  </si>
  <si>
    <t>アラキ</t>
  </si>
  <si>
    <t>中央区本町通６－１１０５</t>
  </si>
  <si>
    <t>小川園</t>
  </si>
  <si>
    <t>中央区本町通１３－３１５３</t>
  </si>
  <si>
    <t>中央区本町通６－１１１４－１</t>
  </si>
  <si>
    <t>古川鮮魚店</t>
  </si>
  <si>
    <t>鈴木鮮魚</t>
  </si>
  <si>
    <t>㈲本町鈴木鮮魚</t>
  </si>
  <si>
    <t>㈲久寿美</t>
  </si>
  <si>
    <t>㈲山信食肉店</t>
  </si>
  <si>
    <t>㈲カネセ神原商店</t>
  </si>
  <si>
    <t>ロマン</t>
  </si>
  <si>
    <t>中央区本町５－２６４</t>
  </si>
  <si>
    <t>本町食品センター</t>
  </si>
  <si>
    <t>中央区本町通６番町１１３８</t>
  </si>
  <si>
    <t>小野商店</t>
  </si>
  <si>
    <t>新潟市中央区本町通６－１１２９</t>
  </si>
  <si>
    <t>小野　周平</t>
  </si>
  <si>
    <t>中央区古町通６－９５８</t>
  </si>
  <si>
    <t>㈱萬松堂</t>
  </si>
  <si>
    <t>中央区古町通５－６２０</t>
  </si>
  <si>
    <t>㈲絲葡本店</t>
  </si>
  <si>
    <t>中央区古町通５－６１０</t>
  </si>
  <si>
    <t>㈱亜駝</t>
  </si>
  <si>
    <t>中央区古町通６－９７８</t>
  </si>
  <si>
    <t>㈱冨士屋</t>
  </si>
  <si>
    <t>メンズショップヤマ　</t>
  </si>
  <si>
    <t>中央区古町通６－９５６</t>
  </si>
  <si>
    <t>㈱山喜開興堂</t>
  </si>
  <si>
    <t>山文</t>
  </si>
  <si>
    <t>中央区古町通６－９７４</t>
  </si>
  <si>
    <t>㈱そばの山文</t>
  </si>
  <si>
    <t>長谷久商店</t>
  </si>
  <si>
    <t>中央区古町通５－６１７</t>
  </si>
  <si>
    <t>㈱長谷久商店</t>
  </si>
  <si>
    <t>小川屋</t>
  </si>
  <si>
    <t>中央区古町通５－６１１</t>
  </si>
  <si>
    <t>㈲小川屋</t>
  </si>
  <si>
    <t>竹長糸店</t>
  </si>
  <si>
    <t>中央区古町通５－６３０</t>
  </si>
  <si>
    <t>㈱竹長糸店</t>
  </si>
  <si>
    <t>ササシン</t>
  </si>
  <si>
    <t>中央区古町通５－６２１－１</t>
  </si>
  <si>
    <t>㈱ササシン</t>
  </si>
  <si>
    <t>文武堂</t>
  </si>
  <si>
    <t>中央区古町通５－６０９</t>
  </si>
  <si>
    <t>㈱文武堂</t>
  </si>
  <si>
    <t>中央区古町通６－９６０</t>
  </si>
  <si>
    <t>山長食品工業㈱</t>
  </si>
  <si>
    <t>笹川餅屋</t>
  </si>
  <si>
    <t>中央区西堀前通４－７３９</t>
  </si>
  <si>
    <t>㈲笹川餅屋</t>
  </si>
  <si>
    <t>中央区古町通６－９５９－１</t>
  </si>
  <si>
    <t>㈱横場精良堂</t>
  </si>
  <si>
    <t>片桐</t>
  </si>
  <si>
    <t>中央区古町通６－９６８－１</t>
  </si>
  <si>
    <t>㈱片桐啓三商店</t>
  </si>
  <si>
    <t>岩船屋</t>
    <rPh sb="0" eb="2">
      <t>イワフネ</t>
    </rPh>
    <rPh sb="2" eb="3">
      <t>ヤ</t>
    </rPh>
    <phoneticPr fontId="16"/>
  </si>
  <si>
    <t>フリーフォーム</t>
  </si>
  <si>
    <t>中央区古町通５－６２５－２</t>
  </si>
  <si>
    <t>ＦＲＥＥ　ＦＯＲＭ</t>
  </si>
  <si>
    <t>中央区古町通５－６１５</t>
  </si>
  <si>
    <t>㈱山下家具店</t>
  </si>
  <si>
    <t>大谷屋</t>
  </si>
  <si>
    <t>中央区古町通７－９４８</t>
  </si>
  <si>
    <t>㈱大谷屋</t>
  </si>
  <si>
    <t>浅川園</t>
  </si>
  <si>
    <t>中央区古町通７－１００４－１</t>
  </si>
  <si>
    <t>㈱浅川園</t>
  </si>
  <si>
    <t>澤井商店</t>
  </si>
  <si>
    <t>中央区古町通７－９４３</t>
  </si>
  <si>
    <t>㈱澤井商店</t>
  </si>
  <si>
    <t>米本園</t>
  </si>
  <si>
    <t>中央区古町通７－９９６－１</t>
  </si>
  <si>
    <t>㈱米本園</t>
  </si>
  <si>
    <t>大井漆器家具店</t>
  </si>
  <si>
    <t>中央区古町通７－１０００</t>
  </si>
  <si>
    <t>㈱大井漆器家具店</t>
  </si>
  <si>
    <t>新益社酒店</t>
  </si>
  <si>
    <t>ダイヤ</t>
  </si>
  <si>
    <t>中央区古町通８－１５０８</t>
  </si>
  <si>
    <t>㈱宝石のダイヤ</t>
  </si>
  <si>
    <t>ダイマル帽子店</t>
  </si>
  <si>
    <t>中央区古町通８－１４４１</t>
  </si>
  <si>
    <t>㈱ダイマル</t>
  </si>
  <si>
    <t>中央区古町通７－１００１－１</t>
  </si>
  <si>
    <t>デンデン社</t>
  </si>
  <si>
    <t>八百重商店</t>
  </si>
  <si>
    <t>中央区古町通８－１４５０</t>
  </si>
  <si>
    <t>㈱八百重商店</t>
  </si>
  <si>
    <t>中央区古町通８－１４５１</t>
  </si>
  <si>
    <t>㈱さくら井</t>
  </si>
  <si>
    <t>中央区古町通８－１５０７</t>
  </si>
  <si>
    <t>田舎屋</t>
  </si>
  <si>
    <t>中央区古町通９－１４５７</t>
  </si>
  <si>
    <t>㈱田舎屋</t>
  </si>
  <si>
    <t>タナベ家具店</t>
  </si>
  <si>
    <t>中央区古町通９－１４７７</t>
  </si>
  <si>
    <t>中央区古町通９－１４７２</t>
  </si>
  <si>
    <t>西区ときめき西１－１２－１２</t>
  </si>
  <si>
    <t>丸伝</t>
  </si>
  <si>
    <t>中央区神道寺２－４－２３</t>
  </si>
  <si>
    <t>㈲丸伝</t>
  </si>
  <si>
    <t>ＬＡＵＲＡ</t>
  </si>
  <si>
    <t>中央区笹口１－１</t>
  </si>
  <si>
    <t>㈱コットンファーム</t>
  </si>
  <si>
    <t>中央区古町通８－１４９０</t>
  </si>
  <si>
    <t>㈲やぶ</t>
  </si>
  <si>
    <t>港寿司本店</t>
  </si>
  <si>
    <t>中央区古町通９－４５４</t>
  </si>
  <si>
    <t>㈲港寿司本店</t>
  </si>
  <si>
    <t>中央区古町通９－１４７０</t>
  </si>
  <si>
    <t>㈲土井商事</t>
  </si>
  <si>
    <t>中央区古町通９－１４７６</t>
  </si>
  <si>
    <t>かき正、かき忠</t>
  </si>
  <si>
    <t>中央区東堀通９－１４０７</t>
  </si>
  <si>
    <t>中央区古町通９－１４６４</t>
  </si>
  <si>
    <t>天狗</t>
  </si>
  <si>
    <t>西堀通９－１４８６</t>
  </si>
  <si>
    <t>㈲ニイガタゼネラルフーズ</t>
  </si>
  <si>
    <t>かわふね</t>
  </si>
  <si>
    <t>中央区古町通９－１４７４</t>
  </si>
  <si>
    <t>はまさ久</t>
  </si>
  <si>
    <t>中央区古町通８－１４９２</t>
  </si>
  <si>
    <t>㈲川庄</t>
  </si>
  <si>
    <t>ラフェリア　パオ</t>
  </si>
  <si>
    <t>古町通７－９３４</t>
  </si>
  <si>
    <t>中央区西堀前通６番町９０９</t>
  </si>
  <si>
    <t>株式会社越路</t>
  </si>
  <si>
    <t>前川　英雄</t>
  </si>
  <si>
    <t>西堀亭</t>
  </si>
  <si>
    <t>中央区西堀前通７－９２８</t>
  </si>
  <si>
    <t>㈱小三</t>
  </si>
  <si>
    <t>中央区古町通７－９９８</t>
  </si>
  <si>
    <t>㈱瑞花</t>
  </si>
  <si>
    <t>越後うさぎ茶屋</t>
  </si>
  <si>
    <t>㈱小三レストランシステム</t>
  </si>
  <si>
    <t>中央区古町通８－１４５２</t>
  </si>
  <si>
    <t>かね清</t>
  </si>
  <si>
    <t>中央区古町通７－１００６</t>
  </si>
  <si>
    <t>㈲金清商事</t>
  </si>
  <si>
    <t>中央区古町通９－１４５４－２</t>
  </si>
  <si>
    <t>中央区古町通９－１４６３</t>
  </si>
  <si>
    <t>割烹　有　明</t>
  </si>
  <si>
    <t>里仙</t>
  </si>
  <si>
    <t>中央区古町通１３－２８５０－１</t>
  </si>
  <si>
    <t>㈱里仙</t>
  </si>
  <si>
    <t>郷土料理秋山郷</t>
  </si>
  <si>
    <t>中央区古町通８－１５０５－２</t>
  </si>
  <si>
    <t>ＣＡＴＨＥＲＩＮＥ</t>
  </si>
  <si>
    <t>中央区古町通７－９９５</t>
  </si>
  <si>
    <t>川上　秀樹</t>
  </si>
  <si>
    <t>中央区古町通７－１００６－１</t>
  </si>
  <si>
    <t>Ｃｌｕｂ　小町</t>
  </si>
  <si>
    <t>中央区西堀前通８－１５２２－３</t>
  </si>
  <si>
    <t>和ｇｅｎ</t>
  </si>
  <si>
    <t>中央区古町通７－９３４</t>
  </si>
  <si>
    <t>㈲和源</t>
  </si>
  <si>
    <t>佐藤　圭三</t>
  </si>
  <si>
    <t>東京ますいわ屋</t>
  </si>
  <si>
    <t>中央区古町通７番町９４９番地</t>
  </si>
  <si>
    <t>㈱東京ますいわ屋</t>
  </si>
  <si>
    <t>ふるさとの味濱野</t>
  </si>
  <si>
    <t>中央区古町九番町１４７３</t>
  </si>
  <si>
    <t>濱野</t>
  </si>
  <si>
    <t>濱野　登美子</t>
  </si>
  <si>
    <t>新潟市中央区古町通８番町国際ビル２Ｆ</t>
  </si>
  <si>
    <t>古町サテライト</t>
  </si>
  <si>
    <t>新潟市中央区西堀前通６番町９０５第２西堀ビル５Ｆ</t>
  </si>
  <si>
    <t>古町通６番町商店街振興組合</t>
  </si>
  <si>
    <t>理事長　本間　龍夫</t>
  </si>
  <si>
    <t>新潟古町七番町商店街</t>
  </si>
  <si>
    <t>新潟市中央区古町８番町８－１４３０シティホテル３Ｆ</t>
  </si>
  <si>
    <t>新潟古町七番町商店街振興組合</t>
  </si>
  <si>
    <t>新潟市中央区西堀通前８番町１５１５－２　２Ｆ</t>
  </si>
  <si>
    <t>鈴木　美夏</t>
  </si>
  <si>
    <t>百花園</t>
  </si>
  <si>
    <t>中央区営所通１－３２１</t>
  </si>
  <si>
    <t>お菓子の百花園</t>
  </si>
  <si>
    <t>丸屋本店</t>
  </si>
  <si>
    <t>中央区東堀通６－１０３８</t>
  </si>
  <si>
    <t>中央区東堀通６－１０３４－２</t>
  </si>
  <si>
    <t>㈲サトウ眼鏡店</t>
  </si>
  <si>
    <t>新潟眼鏡院</t>
  </si>
  <si>
    <t>中央区古町通６－９９１</t>
  </si>
  <si>
    <t>㈱新潟眼鏡院</t>
  </si>
  <si>
    <t>北光社</t>
  </si>
  <si>
    <t>㈱北光社</t>
  </si>
  <si>
    <t>中央区上大川前通７－１２３８</t>
  </si>
  <si>
    <t>永井電気</t>
  </si>
  <si>
    <t>中央区本町通７－１１４６</t>
  </si>
  <si>
    <t>永井電気㈱</t>
  </si>
  <si>
    <t>竹林みそ</t>
  </si>
  <si>
    <t>中央区礎町通１ノ町１９５５</t>
  </si>
  <si>
    <t>㈱竹林味噌醸造所</t>
  </si>
  <si>
    <t>un アン</t>
  </si>
  <si>
    <t>ふるさとの味市川屋</t>
    <rPh sb="6" eb="8">
      <t>イチカワ</t>
    </rPh>
    <rPh sb="8" eb="9">
      <t>ヤ</t>
    </rPh>
    <phoneticPr fontId="16"/>
  </si>
  <si>
    <t>ラウンジ蓮</t>
    <rPh sb="4" eb="5">
      <t>レン</t>
    </rPh>
    <phoneticPr fontId="16"/>
  </si>
  <si>
    <t>かに道楽、越佐</t>
  </si>
  <si>
    <t>中央区東堀前通６－１０４５－１</t>
  </si>
  <si>
    <t>㈱大阪かに道楽</t>
  </si>
  <si>
    <t>大谷（印章）</t>
  </si>
  <si>
    <t>江南区亀田町亀田工業団地１－３－５</t>
  </si>
  <si>
    <t>㈱大谷</t>
  </si>
  <si>
    <t>山口</t>
  </si>
  <si>
    <t>中央区東堀前通６－１０６１</t>
  </si>
  <si>
    <t>和服の山口</t>
  </si>
  <si>
    <t>更科</t>
  </si>
  <si>
    <t>中央区東堀前通６－１０５５</t>
  </si>
  <si>
    <t>㈲更科</t>
  </si>
  <si>
    <t>曽我商店</t>
  </si>
  <si>
    <t>有限会社Ｔａｏ</t>
  </si>
  <si>
    <t>中央区東堀前通６－１０５９－３</t>
  </si>
  <si>
    <t>東堀通５－４２６</t>
  </si>
  <si>
    <t>㈲小杉茂雄商店</t>
  </si>
  <si>
    <t>戸川貴金属店</t>
  </si>
  <si>
    <t>中央区東堀通６－１０３９</t>
  </si>
  <si>
    <t>㈱戸川貴金属店</t>
  </si>
  <si>
    <t>三宮商店</t>
  </si>
  <si>
    <t>中央区東堀通６－１０４０</t>
  </si>
  <si>
    <t>㈲三宮商店</t>
  </si>
  <si>
    <t>日本旅行新潟支店</t>
  </si>
  <si>
    <t>中央区東大通１－３－８明治安田生命ビル１Ｆ</t>
  </si>
  <si>
    <t>㈱日本旅行</t>
  </si>
  <si>
    <t>錦城閣</t>
  </si>
  <si>
    <t>中央区東堀通６－１０４５</t>
  </si>
  <si>
    <t>㈱かに道楽新潟錦城閣</t>
  </si>
  <si>
    <t>佐野</t>
  </si>
  <si>
    <t>中央区古町通７－９４０</t>
  </si>
  <si>
    <t>㈲佐野</t>
  </si>
  <si>
    <t>中央区東堀通６－１０５５－５</t>
  </si>
  <si>
    <t>タケイシ企画</t>
  </si>
  <si>
    <t>丸伊</t>
  </si>
  <si>
    <t>中央区本馬越２－８－１１</t>
  </si>
  <si>
    <t>㈱丸伊</t>
  </si>
  <si>
    <t>加島屋</t>
  </si>
  <si>
    <t>中央区東堀前通８番町１３６７</t>
  </si>
  <si>
    <t>株式会社　加島屋</t>
  </si>
  <si>
    <t>加島　長八</t>
  </si>
  <si>
    <t>新潟市中央区礎町５ノ町２２６２</t>
  </si>
  <si>
    <t>中央区西厩島町２３４６</t>
  </si>
  <si>
    <t>中央区西厩島町２３２９</t>
  </si>
  <si>
    <t>リストランテ佐々木</t>
  </si>
  <si>
    <t>中央区西厩島２３３８</t>
  </si>
  <si>
    <t>㈱佐々木商店</t>
  </si>
  <si>
    <t>やきとりの店新小とり</t>
  </si>
  <si>
    <t>中央区秣川岸通２－２３３９</t>
  </si>
  <si>
    <t>新小とり</t>
  </si>
  <si>
    <t>宮崎　修司</t>
  </si>
  <si>
    <t>ｸｰﾙﾌﾞﾘｽ新潟店</t>
  </si>
  <si>
    <t>新潟市中央区下大川前通二ノ町２２３０－３３</t>
  </si>
  <si>
    <t>㈲ビー・プロヴァイド</t>
  </si>
  <si>
    <t>クールブリス美容クリニック</t>
    <rPh sb="6" eb="8">
      <t>ビヨウ</t>
    </rPh>
    <phoneticPr fontId="16"/>
  </si>
  <si>
    <t>ピアBandai</t>
  </si>
  <si>
    <t>万代島鮮魚センター</t>
  </si>
  <si>
    <t>越後こがね牧農舎</t>
  </si>
  <si>
    <t>佐渡回転寿司弁慶</t>
  </si>
  <si>
    <t>セルフ片山新潟屋</t>
  </si>
  <si>
    <t>パネッテリア・プリエ（振込ケーケーコーポレーション）</t>
    <rPh sb="11" eb="13">
      <t>フリコミ</t>
    </rPh>
    <phoneticPr fontId="16"/>
  </si>
  <si>
    <t>花マルシャン</t>
  </si>
  <si>
    <t>ピアットジョルニ</t>
  </si>
  <si>
    <t>肉拉麺ＳＥＮ</t>
  </si>
  <si>
    <t>越後いなか屋</t>
  </si>
  <si>
    <t>新潟珈琲問屋</t>
  </si>
  <si>
    <t>中央区上大川前通１２番町２７２１</t>
  </si>
  <si>
    <t>㈱ホクセイ</t>
  </si>
  <si>
    <t>高取商店</t>
    <rPh sb="0" eb="2">
      <t>タカトリ</t>
    </rPh>
    <rPh sb="2" eb="4">
      <t>ショウテン</t>
    </rPh>
    <phoneticPr fontId="16"/>
  </si>
  <si>
    <t>中央区本町通１２－２７６０</t>
  </si>
  <si>
    <t>マツバラ</t>
  </si>
  <si>
    <t>中央区本町通１３－３１４４</t>
  </si>
  <si>
    <t>総合衣料　マツバラ</t>
  </si>
  <si>
    <t>中央区本町通１２－２７５８－５</t>
  </si>
  <si>
    <t>山本時計店</t>
  </si>
  <si>
    <t>中央区本町通１０－３１３９</t>
  </si>
  <si>
    <t>㈱山本時計店</t>
  </si>
  <si>
    <t>ヒマラマ</t>
  </si>
  <si>
    <t>500-8630</t>
  </si>
  <si>
    <t>岐阜市江添１－１－１</t>
  </si>
  <si>
    <t>㈱ヒマラヤ　経理チーム</t>
  </si>
  <si>
    <t>紀伊国屋書店</t>
  </si>
  <si>
    <t>中央区万代１－５－１</t>
  </si>
  <si>
    <t>新潟交通</t>
  </si>
  <si>
    <t>中央区万代１－６－１</t>
  </si>
  <si>
    <t>新潟交通㈱事業課　阿部様</t>
  </si>
  <si>
    <t>中央区八千代２－１－１</t>
  </si>
  <si>
    <t>㈲新潟市民映画館</t>
  </si>
  <si>
    <t>ＭＩＣ英会話</t>
  </si>
  <si>
    <t>中央区万代１－４－８</t>
  </si>
  <si>
    <t>ヤマハミュージック関</t>
  </si>
  <si>
    <t>ウルトビィズ</t>
  </si>
  <si>
    <t>中央区八千代２－１－１万代シティ第２駐車場ビル</t>
  </si>
  <si>
    <t>㈲ウルトビィズ</t>
  </si>
  <si>
    <t>コットンハウス３９</t>
  </si>
  <si>
    <t>中央区東堀前通６－１０３８</t>
  </si>
  <si>
    <t>㈲コットンハウス３９</t>
  </si>
  <si>
    <t>北洋繊維㈱</t>
  </si>
  <si>
    <t>ボンオーハシ万代店</t>
  </si>
  <si>
    <t>㈱ボンオーハシ</t>
  </si>
  <si>
    <t>中央区八千代１－２－２０</t>
  </si>
  <si>
    <t>㈱マンパワー</t>
  </si>
  <si>
    <t>セラ</t>
  </si>
  <si>
    <t>中央区万代１－４－３３損保ジャパンアクサ新潟ビル</t>
  </si>
  <si>
    <t>㈲セラ</t>
  </si>
  <si>
    <t>中央区万代１－２－３コープ野村１Ｆ</t>
  </si>
  <si>
    <t>㈲美容専科ベル</t>
  </si>
  <si>
    <t>新潟アルタ</t>
  </si>
  <si>
    <t>新潟市中央区万代１－３－３０</t>
  </si>
  <si>
    <t>㈱三越専門館事業部営業統括部新潟アルタ館</t>
  </si>
  <si>
    <t>長谷川　秀樹</t>
  </si>
  <si>
    <t>遠藤そばや</t>
  </si>
  <si>
    <t>新潟市中央区春日町７番１３号</t>
  </si>
  <si>
    <t>㈲遠藤そばや</t>
  </si>
  <si>
    <t>遠藤　俊郎</t>
  </si>
  <si>
    <t>新潟市中央区天明町２－２０</t>
  </si>
  <si>
    <t>ヘアーサロン　ヨシザワ</t>
  </si>
  <si>
    <t>吉澤　淳司</t>
  </si>
  <si>
    <t>流作場活性化協議会</t>
  </si>
  <si>
    <t>新潟市中央区万代６－２－３７</t>
  </si>
  <si>
    <t>ボンオーハシとやの店</t>
  </si>
  <si>
    <t>出来島コンタクト</t>
    <rPh sb="0" eb="3">
      <t>デキジマ</t>
    </rPh>
    <phoneticPr fontId="16"/>
  </si>
  <si>
    <t>中央区天明町３－１６</t>
  </si>
  <si>
    <t>割烹仕出し和食処　魚健</t>
  </si>
  <si>
    <t>文信堂書店</t>
  </si>
  <si>
    <t>中央区東万代町９－２４</t>
  </si>
  <si>
    <t>㈱文信堂書店</t>
  </si>
  <si>
    <t>北区新崎６９９－１１</t>
  </si>
  <si>
    <t>㈱きくや</t>
  </si>
  <si>
    <t>中央区東万代町９－２５</t>
  </si>
  <si>
    <t>こんどう精肉店</t>
    <rPh sb="4" eb="6">
      <t>セイニク</t>
    </rPh>
    <rPh sb="6" eb="7">
      <t>テン</t>
    </rPh>
    <phoneticPr fontId="16"/>
  </si>
  <si>
    <t>中央区東万代町９-２３</t>
    <rPh sb="0" eb="3">
      <t>チュウオウク</t>
    </rPh>
    <rPh sb="3" eb="4">
      <t>ヒガシ</t>
    </rPh>
    <rPh sb="4" eb="6">
      <t>バンダイ</t>
    </rPh>
    <rPh sb="6" eb="7">
      <t>マチ</t>
    </rPh>
    <phoneticPr fontId="16"/>
  </si>
  <si>
    <t>須坂屋そば屋</t>
  </si>
  <si>
    <t>中央区弁天１－４－２９</t>
  </si>
  <si>
    <t>㈲昌商事</t>
  </si>
  <si>
    <t>とん八</t>
  </si>
  <si>
    <t>中央区弁天１－４－４</t>
  </si>
  <si>
    <t>㈲渡部商産</t>
  </si>
  <si>
    <t>クニカネ</t>
  </si>
  <si>
    <t>中央区弁天１－３－２９</t>
  </si>
  <si>
    <t>理容　クニカネ</t>
  </si>
  <si>
    <t>水野</t>
  </si>
  <si>
    <t>中央区花園１－３－１７</t>
  </si>
  <si>
    <t>㈲フラワーショップ水野</t>
  </si>
  <si>
    <t>スナック・タイム</t>
  </si>
  <si>
    <t>中央区東大通１－２－１１</t>
  </si>
  <si>
    <t>㈲グルメビル</t>
  </si>
  <si>
    <t>エミ美容室</t>
  </si>
  <si>
    <t>中央区弁天２－１－１</t>
  </si>
  <si>
    <t>㈲エミ美容室</t>
  </si>
  <si>
    <t>クオリス</t>
  </si>
  <si>
    <t>中央区東大通１－２－５</t>
  </si>
  <si>
    <t>㈱クオリス</t>
  </si>
  <si>
    <t>中央区弁天１－２－４</t>
  </si>
  <si>
    <t>㈱万代会館</t>
  </si>
  <si>
    <t>保利薬品</t>
  </si>
  <si>
    <t>中央区弁天１－３－２８</t>
  </si>
  <si>
    <t>㈲保利薬品</t>
  </si>
  <si>
    <t>鳥忠</t>
  </si>
  <si>
    <t>中央区弁天３－３－５</t>
  </si>
  <si>
    <t>㈱鳥忠</t>
  </si>
  <si>
    <t>日旅サービス</t>
  </si>
  <si>
    <t>西区小新南２－１－１０新潟サティ２Ｆ</t>
  </si>
  <si>
    <t>日旅サービス㈱</t>
  </si>
  <si>
    <t>中央区下所島２－８－１５</t>
  </si>
  <si>
    <t>中央区西堀前通６－１０５８－１中央ビルディング４Ｆ</t>
  </si>
  <si>
    <t>新潟駐車場㈱</t>
  </si>
  <si>
    <t>弁天プラザビル駐車場</t>
  </si>
  <si>
    <t>中央区弁天１－１－１６</t>
  </si>
  <si>
    <t>東急イン</t>
  </si>
  <si>
    <t>㈱新潟東急イン</t>
  </si>
  <si>
    <t>トップツアー</t>
  </si>
  <si>
    <t>中央区南笹口１－１－５４</t>
  </si>
  <si>
    <t>みさわ</t>
  </si>
  <si>
    <t>中央区白山浦１－３６９</t>
  </si>
  <si>
    <t>㈲みさわ</t>
  </si>
  <si>
    <t>中央区弁天１－３－３１</t>
  </si>
  <si>
    <t>中央区弁天１－３－５</t>
  </si>
  <si>
    <t>中央区東大通１－１－１６堀川ビル２階</t>
  </si>
  <si>
    <t>大助</t>
  </si>
  <si>
    <t>中央区新和１－１－３２</t>
  </si>
  <si>
    <t>㈱大助</t>
  </si>
  <si>
    <t>ロイヤル　日本海</t>
  </si>
  <si>
    <t>中央区東大通１－１－１０</t>
  </si>
  <si>
    <t>中央区東大通１－６－２</t>
  </si>
  <si>
    <t>店舗削除A</t>
    <rPh sb="0" eb="2">
      <t>テンポ</t>
    </rPh>
    <rPh sb="2" eb="4">
      <t>サクジョ</t>
    </rPh>
    <phoneticPr fontId="16"/>
  </si>
  <si>
    <t>中央区明石１－７－１</t>
  </si>
  <si>
    <t>丸十</t>
  </si>
  <si>
    <t>中央区花園１－５－８</t>
  </si>
  <si>
    <t>丸　十</t>
  </si>
  <si>
    <t>中央区東大通１－２－１２</t>
  </si>
  <si>
    <t>㈲河竹鮨</t>
  </si>
  <si>
    <t>中央区東大通１－２－８</t>
  </si>
  <si>
    <t>有限会社河竹鮨</t>
  </si>
  <si>
    <t>943-0841</t>
  </si>
  <si>
    <t>上越市南本町３－５－４</t>
  </si>
  <si>
    <t>株式会社宮崎商店</t>
  </si>
  <si>
    <t>新潟市中央区東大通１－６－２１三友ビル５Ｆ</t>
  </si>
  <si>
    <t>上野　啓一</t>
  </si>
  <si>
    <t>木の根</t>
  </si>
  <si>
    <t>新潟市中央区東大通２－９－６</t>
  </si>
  <si>
    <t>有限会社　木の根</t>
  </si>
  <si>
    <t>取締役　大竹　助林</t>
  </si>
  <si>
    <t>大衆割烹ひら井</t>
  </si>
  <si>
    <t>新潟市中央区万代５丁目２－６</t>
  </si>
  <si>
    <t>大衆割烹　ひら井</t>
  </si>
  <si>
    <t>平井　建男</t>
  </si>
  <si>
    <t>味の関所</t>
  </si>
  <si>
    <t>950-0902</t>
  </si>
  <si>
    <t>新潟市中央区南万代町３－２９</t>
  </si>
  <si>
    <t>高沢　幸栄</t>
  </si>
  <si>
    <t>葉辛Ｂａｃｃａｒａｔ</t>
  </si>
  <si>
    <t>中央区笹口１－１８－４Ｌｏｃｕｓ駅南１Ｆ</t>
  </si>
  <si>
    <t>ＡｓｉａｎＣｕｉｓｉｎｅ葉辛</t>
  </si>
  <si>
    <t>新潟市中央区鐙２丁目１４番１３号</t>
  </si>
  <si>
    <t>株式会社ウオロク　財務部</t>
  </si>
  <si>
    <t>代表取締役　葛見久則</t>
  </si>
  <si>
    <t>内藤電化サービス</t>
  </si>
  <si>
    <t>新潟市中央区堀之内南２丁目１２－７</t>
  </si>
  <si>
    <t>内藤　良夫</t>
  </si>
  <si>
    <t>趣味のきもの宇田</t>
  </si>
  <si>
    <t>弘和商事</t>
  </si>
  <si>
    <t>メガネスーパー新潟鳥屋野店</t>
    <rPh sb="7" eb="9">
      <t>ニイガタ</t>
    </rPh>
    <rPh sb="9" eb="10">
      <t>トリ</t>
    </rPh>
    <rPh sb="10" eb="11">
      <t>ヤ</t>
    </rPh>
    <rPh sb="11" eb="12">
      <t>ノ</t>
    </rPh>
    <rPh sb="12" eb="13">
      <t>テン</t>
    </rPh>
    <phoneticPr fontId="16"/>
  </si>
  <si>
    <t>メガネスーパー新潟松崎ニュータウン店</t>
    <rPh sb="7" eb="9">
      <t>ニイガタ</t>
    </rPh>
    <rPh sb="9" eb="11">
      <t>マツザキ</t>
    </rPh>
    <rPh sb="17" eb="18">
      <t>テン</t>
    </rPh>
    <phoneticPr fontId="16"/>
  </si>
  <si>
    <t>メガネスーパー亀田店</t>
    <rPh sb="7" eb="9">
      <t>カメダ</t>
    </rPh>
    <rPh sb="9" eb="10">
      <t>テン</t>
    </rPh>
    <phoneticPr fontId="16"/>
  </si>
  <si>
    <t>メガネスーパー新潟黒崎店</t>
    <rPh sb="7" eb="9">
      <t>ニイガタ</t>
    </rPh>
    <rPh sb="9" eb="12">
      <t>クロサキテン</t>
    </rPh>
    <phoneticPr fontId="16"/>
  </si>
  <si>
    <t>メガネスーパー新潟寺尾台店</t>
    <rPh sb="7" eb="9">
      <t>ニイガタ</t>
    </rPh>
    <rPh sb="9" eb="11">
      <t>テラオ</t>
    </rPh>
    <rPh sb="11" eb="12">
      <t>ダイ</t>
    </rPh>
    <rPh sb="12" eb="13">
      <t>テン</t>
    </rPh>
    <phoneticPr fontId="16"/>
  </si>
  <si>
    <t>メガネスーパー新津程島店</t>
    <rPh sb="7" eb="8">
      <t>シン</t>
    </rPh>
    <rPh sb="8" eb="9">
      <t>ツ</t>
    </rPh>
    <rPh sb="9" eb="11">
      <t>ホドシマ</t>
    </rPh>
    <rPh sb="11" eb="12">
      <t>テン</t>
    </rPh>
    <phoneticPr fontId="16"/>
  </si>
  <si>
    <t>寿し松</t>
  </si>
  <si>
    <t>中央区米山５－８－１０</t>
  </si>
  <si>
    <t>㈲寿し松</t>
  </si>
  <si>
    <t>中央区米山２－５</t>
  </si>
  <si>
    <t>中央区米山２－７－２０ＩＴＰケヤキビルⅡ１Ｆ</t>
  </si>
  <si>
    <t>オーディオショップＤ</t>
  </si>
  <si>
    <t>新潟市中央区天神尾１－１－４</t>
  </si>
  <si>
    <t>オーディオショップＤＩＧ</t>
  </si>
  <si>
    <t>アットホーム・アラカ</t>
  </si>
  <si>
    <t>東区山の下７－２１</t>
  </si>
  <si>
    <t>㈱荒川商店</t>
  </si>
  <si>
    <t>和田商店</t>
  </si>
  <si>
    <t>東区山の下３－１１</t>
  </si>
  <si>
    <t>㈱和田商店</t>
  </si>
  <si>
    <t>えいづか</t>
  </si>
  <si>
    <t>東区山の下４－９</t>
  </si>
  <si>
    <t>後藤クリーニング</t>
  </si>
  <si>
    <t>東区山の下７－１９</t>
  </si>
  <si>
    <t>東区山の下７－２４</t>
  </si>
  <si>
    <t>ロマン山の下店</t>
  </si>
  <si>
    <t>東区山の下６－１２</t>
  </si>
  <si>
    <t>庄内肉店</t>
  </si>
  <si>
    <t>東区山の下９－１７</t>
  </si>
  <si>
    <t>㈱庄内肉店</t>
  </si>
  <si>
    <t>東区山の下８－５７</t>
  </si>
  <si>
    <t>東区山の下９－１８</t>
  </si>
  <si>
    <t>東区中山５－２３－６</t>
  </si>
  <si>
    <t>東区中山２－２２－８</t>
  </si>
  <si>
    <t>東区中山５－２１－１０</t>
  </si>
  <si>
    <t>金井酒店</t>
  </si>
  <si>
    <t>東区中山５－２１－９</t>
  </si>
  <si>
    <t>㈲金井酒店</t>
  </si>
  <si>
    <t>東区中山２－２２－９</t>
  </si>
  <si>
    <t>東区中山３－２－１</t>
  </si>
  <si>
    <t>東区牡丹山４－８－５</t>
  </si>
  <si>
    <t>㈲すずぶん</t>
  </si>
  <si>
    <t>新潟市東区中山３－１－２１</t>
  </si>
  <si>
    <t>東区中山５－２４－３</t>
  </si>
  <si>
    <t>東区中山６－２１－１６</t>
  </si>
  <si>
    <t>㈲クラセキ</t>
  </si>
  <si>
    <t>東区中山３－１－１３</t>
  </si>
  <si>
    <t>㈲金子商会</t>
  </si>
  <si>
    <t>東区中山５－２３－８</t>
  </si>
  <si>
    <t>小林千尋商店</t>
  </si>
  <si>
    <t>東区山木戸２－７－９</t>
  </si>
  <si>
    <t>㈲小林千尋商店</t>
  </si>
  <si>
    <t>桶庄商店</t>
  </si>
  <si>
    <t>950-8033</t>
  </si>
  <si>
    <t>東区下場本町１５－１１</t>
  </si>
  <si>
    <t>㈱桶庄商店</t>
  </si>
  <si>
    <t>東区中山２－２３－５</t>
  </si>
  <si>
    <t>小沢　雅雄</t>
  </si>
  <si>
    <t>ハイタイム</t>
  </si>
  <si>
    <t>東区山木戸５－２－１</t>
  </si>
  <si>
    <t>東区山木戸５－２－２６</t>
  </si>
  <si>
    <t>ローズ美容室</t>
  </si>
  <si>
    <t>大阪屋中山店</t>
  </si>
  <si>
    <t>東区中野山４－６－１</t>
  </si>
  <si>
    <t>東区中山６－２７－９</t>
  </si>
  <si>
    <t>グリーン東</t>
  </si>
  <si>
    <t>東区山木戸４－１６－２５</t>
  </si>
  <si>
    <t>㈱グリーン東</t>
  </si>
  <si>
    <t>東区中山３－１－１５</t>
  </si>
  <si>
    <t>マツモトキヨシ赤道店</t>
  </si>
  <si>
    <t>東区上王瀬２－５０</t>
  </si>
  <si>
    <t>㈱マツモトキヨシフレスポ赤道店</t>
  </si>
  <si>
    <t>渡辺電機商会</t>
  </si>
  <si>
    <t>新潟市東区山木戸７－４－３５</t>
  </si>
  <si>
    <t>新潟市東区山木戸３－５－１５</t>
  </si>
  <si>
    <t>950-0066</t>
  </si>
  <si>
    <t>新潟市東区長者町１６－１９</t>
  </si>
  <si>
    <t>佐藤純一商会</t>
  </si>
  <si>
    <t>950-0854</t>
  </si>
  <si>
    <t>新潟市東区南紫竹１－５－１０</t>
  </si>
  <si>
    <t>マツモトキヨシ紫竹山店</t>
    <rPh sb="7" eb="8">
      <t>ムラサキ</t>
    </rPh>
    <rPh sb="8" eb="9">
      <t>タケ</t>
    </rPh>
    <rPh sb="9" eb="10">
      <t>ヤマ</t>
    </rPh>
    <rPh sb="10" eb="11">
      <t>ミセ</t>
    </rPh>
    <phoneticPr fontId="16"/>
  </si>
  <si>
    <t>新潟空港ビルディング</t>
  </si>
  <si>
    <t>東区松浜町３７１０番地</t>
  </si>
  <si>
    <t>ファーストピアー</t>
  </si>
  <si>
    <t>新潟市東区松浜町３７１０新潟空港ビル１階</t>
  </si>
  <si>
    <t>有限会社ファーストピアー</t>
  </si>
  <si>
    <t>㈲ワタナベ</t>
  </si>
  <si>
    <t>新潟市東区太平３－２７９－１３</t>
  </si>
  <si>
    <t>渡邊　哲也</t>
  </si>
  <si>
    <t>㈲うきべ</t>
  </si>
  <si>
    <t>新潟市東区向陽２－４－１２</t>
  </si>
  <si>
    <t>浮部　博貴</t>
  </si>
  <si>
    <t>㈲佐上商会</t>
  </si>
  <si>
    <t>950-0021</t>
  </si>
  <si>
    <t>新潟市東区物見山３－１１－１２</t>
  </si>
  <si>
    <t>佐上　博</t>
  </si>
  <si>
    <t>ピアチェヴォーレ</t>
  </si>
  <si>
    <t>新潟市東区太平３－２７９－２０</t>
  </si>
  <si>
    <t>渡邊　和也</t>
  </si>
  <si>
    <t>新潟市東区幸栄２－７－１１</t>
  </si>
  <si>
    <t>浜矢　利博</t>
  </si>
  <si>
    <t>青木クリーニング</t>
  </si>
  <si>
    <t>新潟市東区山の下町１－４</t>
  </si>
  <si>
    <t>青木　茂</t>
  </si>
  <si>
    <t>めん処くさびきや</t>
  </si>
  <si>
    <t>北区松浜新町２－２</t>
  </si>
  <si>
    <t>北区松浜７－２３－３３</t>
  </si>
  <si>
    <t>北区松浜本町１－２－２０</t>
  </si>
  <si>
    <t>㈲南呉服店</t>
  </si>
  <si>
    <t>北区松浜本町２－１０－１４</t>
  </si>
  <si>
    <t>北区松浜本町２－１２－５</t>
  </si>
  <si>
    <t>㈲やおちょう</t>
  </si>
  <si>
    <t>④-P</t>
    <phoneticPr fontId="16"/>
  </si>
  <si>
    <t>北区松浜みなと２４－５</t>
  </si>
  <si>
    <t>かみの井</t>
  </si>
  <si>
    <t>北区松浜本町２－８－１７</t>
  </si>
  <si>
    <t>北区松浜７－２４－１</t>
  </si>
  <si>
    <t>北区松浜本町２－１２－３</t>
  </si>
  <si>
    <t>高橋酒店</t>
  </si>
  <si>
    <t>北区濁川１０９６</t>
  </si>
  <si>
    <t>奥次郎</t>
  </si>
  <si>
    <t>北区松浜東町２－４０－８０</t>
  </si>
  <si>
    <t>㈱奥次郎</t>
  </si>
  <si>
    <t>北区松浜本町１－１８－１</t>
  </si>
  <si>
    <t>㈲斎藤時計店</t>
  </si>
  <si>
    <t>おぐろ</t>
  </si>
  <si>
    <t>北区松浜本町１－４－１０</t>
  </si>
  <si>
    <t>北区松浜本町１－１８－３</t>
  </si>
  <si>
    <t>北区松浜本町１－４－１７</t>
  </si>
  <si>
    <t>錫村薬局</t>
  </si>
  <si>
    <t>北区松浜本町１－１９－１</t>
  </si>
  <si>
    <t>㈲錫村薬局</t>
  </si>
  <si>
    <t>北区松浜本町２－１２－２</t>
  </si>
  <si>
    <t>北区松浜本町２－１３－８</t>
  </si>
  <si>
    <t>北区松浜本町２－１３－５</t>
  </si>
  <si>
    <t>北区松浜本町２－１４－４</t>
  </si>
  <si>
    <t>天保屋</t>
  </si>
  <si>
    <t>北区松浜本町２－１４－３</t>
  </si>
  <si>
    <t>ＴＯＭＯ</t>
  </si>
  <si>
    <t>北区新元島町３９４２－５２</t>
  </si>
  <si>
    <t>いじま</t>
  </si>
  <si>
    <t>北区松浜本町２－１６－１３</t>
  </si>
  <si>
    <t>鮨・割烹　いじま</t>
  </si>
  <si>
    <t>北区松浜本町２－１６－５</t>
  </si>
  <si>
    <t>㈲わたなべ呉服店</t>
  </si>
  <si>
    <t>北区松浜本町４－６－１０</t>
  </si>
  <si>
    <t>北区松浜みなと１－１０</t>
  </si>
  <si>
    <t>北区松浜８－３－４５</t>
  </si>
  <si>
    <t>北区松浜５－１１－７</t>
  </si>
  <si>
    <t>鈴屋</t>
  </si>
  <si>
    <t>北区三軒屋町２－８</t>
  </si>
  <si>
    <t>美容室　鈴屋</t>
  </si>
  <si>
    <t>いとう</t>
  </si>
  <si>
    <t>北区松浜東町１－２－４０</t>
  </si>
  <si>
    <t>㈲いとう</t>
  </si>
  <si>
    <t>アーバンベルインフォ</t>
  </si>
  <si>
    <t>北区松浜２－３－１</t>
  </si>
  <si>
    <t>アーバンベル・インフォメーション㈱</t>
  </si>
  <si>
    <t>国兼ドライ</t>
  </si>
  <si>
    <t>北区松浜２－２７２１－１７</t>
  </si>
  <si>
    <t>北区松浜本町４－１２－８</t>
  </si>
  <si>
    <t>北区松浜本町１－３－５</t>
  </si>
  <si>
    <t>㈲もか</t>
  </si>
  <si>
    <t>北区松浜本町１－１８－６</t>
  </si>
  <si>
    <t>北区松浜本町１－１－２４</t>
  </si>
  <si>
    <t>ボンクールＳＡＩＴＯ</t>
  </si>
  <si>
    <t>北区松浜本町１－１９－１１</t>
  </si>
  <si>
    <t>菓子工房ボンクールＳＡＩＴＯ</t>
  </si>
  <si>
    <t>北区松浜本町４－７－１４</t>
  </si>
  <si>
    <t>寺子屋</t>
  </si>
  <si>
    <t>北区三軒屋町２－７</t>
  </si>
  <si>
    <t>居酒屋　寺子屋</t>
  </si>
  <si>
    <t>秘方癒楽</t>
  </si>
  <si>
    <t>新潟市北区松浜東町２－１－４３</t>
  </si>
  <si>
    <t>旅館・割烹　しかい</t>
  </si>
  <si>
    <t>新潟市北区松浜本町４丁目２番３８号</t>
  </si>
  <si>
    <t>旅館割烹　しかい</t>
  </si>
  <si>
    <t>四家井　美代</t>
  </si>
  <si>
    <t>大阪屋松浜店</t>
    <rPh sb="0" eb="2">
      <t>オオサカ</t>
    </rPh>
    <rPh sb="2" eb="3">
      <t>ヤ</t>
    </rPh>
    <rPh sb="3" eb="4">
      <t>マツ</t>
    </rPh>
    <rPh sb="4" eb="5">
      <t>ハマ</t>
    </rPh>
    <rPh sb="5" eb="6">
      <t>ミセ</t>
    </rPh>
    <phoneticPr fontId="16"/>
  </si>
  <si>
    <t>和かふぇ　べじ家</t>
    <rPh sb="0" eb="1">
      <t>ワ</t>
    </rPh>
    <rPh sb="7" eb="8">
      <t>イエ</t>
    </rPh>
    <phoneticPr fontId="16"/>
  </si>
  <si>
    <t>三和住設エネルギー</t>
  </si>
  <si>
    <t>中央区西馬越１－１０</t>
  </si>
  <si>
    <t>㈱三和住設エネルギー</t>
  </si>
  <si>
    <t>東区紫竹７－１２－１</t>
  </si>
  <si>
    <t>㈱キューピット</t>
  </si>
  <si>
    <t>ナカヤ</t>
  </si>
  <si>
    <t>中央区万代６－１－３１</t>
  </si>
  <si>
    <t>一富会館</t>
  </si>
  <si>
    <t>西区小針南台３－５</t>
  </si>
  <si>
    <t>㈱一富</t>
  </si>
  <si>
    <t>中央区東堀通９－１３９９－１</t>
  </si>
  <si>
    <t>かほる</t>
  </si>
  <si>
    <t>中央区東堀通８－１４２５</t>
  </si>
  <si>
    <t>小料理　かほる</t>
  </si>
  <si>
    <t>堀川</t>
  </si>
  <si>
    <t>東大通１－５－２８</t>
  </si>
  <si>
    <t>季節の一品料理　堀川</t>
  </si>
  <si>
    <t>中央区川端町１－８</t>
  </si>
  <si>
    <t>㈱フジイセキユ</t>
  </si>
  <si>
    <t>Ｃ＆Ｂマルシン</t>
  </si>
  <si>
    <t>西区小針２－１０－１８</t>
  </si>
  <si>
    <t>リオン・ドール白根店</t>
  </si>
  <si>
    <t>965-0878</t>
  </si>
  <si>
    <t>福島県会津若松市中島４－３６</t>
  </si>
  <si>
    <t>㈱リオン・ドールコーポレーション財務部</t>
  </si>
  <si>
    <t>リオン・ドール西川店</t>
  </si>
  <si>
    <t>リオン・ドール巻店</t>
  </si>
  <si>
    <t>中央区西堀前通９－１５２８</t>
  </si>
  <si>
    <t>白新商会</t>
  </si>
  <si>
    <t>東区竹尾６３８</t>
  </si>
  <si>
    <t>㈱白新商会</t>
  </si>
  <si>
    <t>東区藤見町２－４－１６</t>
  </si>
  <si>
    <t>㈱パワーズフジミ</t>
  </si>
  <si>
    <t>中島洋服店</t>
  </si>
  <si>
    <t>中央区古町通１－６８３</t>
  </si>
  <si>
    <t>㈱中島洋服店</t>
  </si>
  <si>
    <t>島正</t>
  </si>
  <si>
    <t>中央区西堀前通１５３３－３</t>
  </si>
  <si>
    <t>たべ処のみ処島正</t>
  </si>
  <si>
    <t>中央区古町通８－１４４７</t>
  </si>
  <si>
    <t>行政書士法人</t>
  </si>
  <si>
    <t>中央区笹口２－１２－１まるよし第５ビル３０５</t>
  </si>
  <si>
    <t>山口　直人</t>
  </si>
  <si>
    <t>竹俣</t>
  </si>
  <si>
    <t>中央区米山１－１－２６</t>
  </si>
  <si>
    <t>日本料理　竹俣</t>
  </si>
  <si>
    <t>中央区出来島２－１－５８</t>
  </si>
  <si>
    <t>㈲曽野木商事</t>
  </si>
  <si>
    <t>日美</t>
  </si>
  <si>
    <t>中央区長潟１－９－３３</t>
  </si>
  <si>
    <t>㈱日美</t>
  </si>
  <si>
    <t>950-0992</t>
  </si>
  <si>
    <t>中央区上所上２－１３－１７</t>
  </si>
  <si>
    <t>㈲フリーウェイツアー</t>
  </si>
  <si>
    <t>東区卸新町１－８４２－１０</t>
  </si>
  <si>
    <t>㈱エヌエスケイ</t>
  </si>
  <si>
    <t>ウォーターシャトル</t>
  </si>
  <si>
    <t>中央区下大川前通２ノ町２２３０－３３</t>
  </si>
  <si>
    <t>信濃川ウォーターシャトル㈱</t>
  </si>
  <si>
    <t>コウリン</t>
  </si>
  <si>
    <t>中央区上所上２－１５－３</t>
  </si>
  <si>
    <t>こがね鮨</t>
  </si>
  <si>
    <t>東区紫竹５－１－１</t>
  </si>
  <si>
    <t>㈲こがね鮨</t>
  </si>
  <si>
    <t>カサハラ</t>
  </si>
  <si>
    <t>中央区本町通１０番町１８５６</t>
  </si>
  <si>
    <t>中央区西堀前通９番町１５３２</t>
  </si>
  <si>
    <t>中央区西堀前通８番町１５１２白亜ビル５階</t>
  </si>
  <si>
    <t>クリエイトマインズ</t>
  </si>
  <si>
    <t>中央区幸町９－２９</t>
  </si>
  <si>
    <t>清水フードセンター</t>
  </si>
  <si>
    <t>中央区堀之内５５番地１</t>
  </si>
  <si>
    <t>清水商事㈱財務部</t>
  </si>
  <si>
    <t>中央区女池南１－３－２</t>
  </si>
  <si>
    <t>㈲　高　梨</t>
  </si>
  <si>
    <t>原　信</t>
  </si>
  <si>
    <t>940-0065</t>
  </si>
  <si>
    <t>長岡市坂之上町１－４－３</t>
  </si>
  <si>
    <t>㈱原　信</t>
  </si>
  <si>
    <t>カーブドッチワイナリ</t>
  </si>
  <si>
    <t>西蒲区角田浜１６６１</t>
  </si>
  <si>
    <t>㈱欧州ぶどう栽培研究所</t>
  </si>
  <si>
    <t>北方文化博物館</t>
  </si>
  <si>
    <t>江南区沢海２－１５－２５</t>
  </si>
  <si>
    <t>秋葉温泉　花水</t>
  </si>
  <si>
    <t>秋葉区草水町１－４－５</t>
  </si>
  <si>
    <t>新津カントリークラブ</t>
  </si>
  <si>
    <t>秋葉区田家８５００</t>
  </si>
  <si>
    <t>阿賀野市岡山町５－２８</t>
  </si>
  <si>
    <t>ふるさと村鮮魚センタ</t>
  </si>
  <si>
    <t>西区山田２３０７</t>
  </si>
  <si>
    <t>藤田　晋</t>
  </si>
  <si>
    <t>さかなのふるさと万代</t>
  </si>
  <si>
    <t>中央区万代島４－１</t>
  </si>
  <si>
    <t>㈱三宝</t>
  </si>
  <si>
    <t>新潟市西区鳥原１８３０－１</t>
  </si>
  <si>
    <t>株式会社三宝</t>
  </si>
  <si>
    <t>三本</t>
  </si>
  <si>
    <t>カワチ薬品松崎店</t>
  </si>
  <si>
    <t>栃木県小山市大字卒島１２９３</t>
  </si>
  <si>
    <t>株式会社カワチ薬品</t>
  </si>
  <si>
    <t>経理Ｇ　佐々木</t>
  </si>
  <si>
    <t>㈱カワチ薬品黒埼</t>
  </si>
  <si>
    <t>㈱カワチ薬品豊栄店</t>
  </si>
  <si>
    <t>㈱カワチ薬品青山店</t>
  </si>
  <si>
    <t>新潟市ハイタク協会</t>
  </si>
  <si>
    <t>東新タクシー</t>
  </si>
  <si>
    <t>中央区紫竹山６－１－２７</t>
  </si>
  <si>
    <t>東新タクシー㈱</t>
  </si>
  <si>
    <t>日の出交通</t>
  </si>
  <si>
    <t>中央区神道寺３０４－２</t>
  </si>
  <si>
    <t>日の出交通㈱</t>
  </si>
  <si>
    <t>都タクシー</t>
  </si>
  <si>
    <t>中央区礎町通２ノ町２１４２</t>
  </si>
  <si>
    <t>都タクシー㈱</t>
  </si>
  <si>
    <t>富士タクシー</t>
  </si>
  <si>
    <t>中央区万代４－３－９</t>
  </si>
  <si>
    <t>富士タクシー㈱</t>
  </si>
  <si>
    <t>万代タクシー</t>
  </si>
  <si>
    <t>中央区万代４－７－１３</t>
  </si>
  <si>
    <t>万代タクシー㈱</t>
  </si>
  <si>
    <t>第一タクシー</t>
  </si>
  <si>
    <t>中央区近江１８７－１</t>
  </si>
  <si>
    <t>第一タクシー㈱</t>
  </si>
  <si>
    <t>栄タクシー</t>
  </si>
  <si>
    <t>950-0868</t>
  </si>
  <si>
    <t>東区紫竹卸新９０－２</t>
  </si>
  <si>
    <t>栄タクシー㈱</t>
  </si>
  <si>
    <t>中央区高志１－８－７</t>
  </si>
  <si>
    <t>はとタクシー㈱</t>
  </si>
  <si>
    <t>県都タクシー</t>
  </si>
  <si>
    <t>中央区下所２－２－１２</t>
  </si>
  <si>
    <t>県都タクシー㈱</t>
  </si>
  <si>
    <t>さくら交通</t>
  </si>
  <si>
    <t>東区豊１－１１－４３</t>
  </si>
  <si>
    <t>港タクシー</t>
  </si>
  <si>
    <t>東区下木戸１－３－１２</t>
  </si>
  <si>
    <t>港タクシー㈱</t>
  </si>
  <si>
    <t>新潟あさひタクシー</t>
  </si>
  <si>
    <t>東区寺山２４１－１</t>
  </si>
  <si>
    <t>新潟あさひタクシー㈱</t>
  </si>
  <si>
    <t>北区松浜東２－４－５８</t>
  </si>
  <si>
    <t>ハマタクシー㈱</t>
  </si>
  <si>
    <t>東港タクシー</t>
  </si>
  <si>
    <t>北区太郎代７１－３</t>
  </si>
  <si>
    <t>東港タクシー㈱</t>
  </si>
  <si>
    <t>昭和交通観光</t>
  </si>
  <si>
    <t>950-0162</t>
  </si>
  <si>
    <t>江南区亀田町大月２－１－３２</t>
  </si>
  <si>
    <t>昭和交通観光㈱</t>
  </si>
  <si>
    <t>三洋タクシー</t>
  </si>
  <si>
    <t>東区藤見２－６－５</t>
  </si>
  <si>
    <t>㈱三洋タクシー</t>
  </si>
  <si>
    <t>小針タクシー</t>
  </si>
  <si>
    <t>西区西有明１０－２</t>
  </si>
  <si>
    <t>㈱小針タクシー</t>
  </si>
  <si>
    <t>三和交通</t>
  </si>
  <si>
    <t>950-0000</t>
  </si>
  <si>
    <t>西区鳥原２６５４－１</t>
  </si>
  <si>
    <t>三和交通㈱</t>
  </si>
  <si>
    <t>太陽交通新潟㈲</t>
  </si>
  <si>
    <t>新潟市西区小新南１－２０－２０</t>
  </si>
  <si>
    <t>太陽交通新潟有限会社</t>
  </si>
  <si>
    <t>高松　勝男</t>
  </si>
  <si>
    <t>太陽交通</t>
  </si>
  <si>
    <t>北区早通南１－１－４</t>
  </si>
  <si>
    <t>太陽交通㈱</t>
  </si>
  <si>
    <t>光タクシー</t>
  </si>
  <si>
    <t>西区内野５２５</t>
  </si>
  <si>
    <t>個人タクシー事業（協</t>
  </si>
  <si>
    <t>中央区竜が島１－１－３３</t>
  </si>
  <si>
    <t>新潟市個人タクシー事業協同組合</t>
  </si>
  <si>
    <t>新潟中央個人タクシー</t>
  </si>
  <si>
    <t>東区海老が瀬４３－２</t>
  </si>
  <si>
    <t>新潟中央個人タクシー（協）</t>
  </si>
  <si>
    <t>地区個人タクシー（協</t>
  </si>
  <si>
    <t>中央区東幸町１７－１４</t>
  </si>
  <si>
    <t>新潟地区個人タクシー協同組合</t>
  </si>
  <si>
    <t>コバト交通</t>
  </si>
  <si>
    <t>㈲コバト交通</t>
  </si>
  <si>
    <t>弥彦タクシー</t>
    <rPh sb="0" eb="2">
      <t>ヤヒコ</t>
    </rPh>
    <phoneticPr fontId="16"/>
  </si>
  <si>
    <t>西蒲区和納３６８７－１</t>
  </si>
  <si>
    <t>白根タクシー</t>
  </si>
  <si>
    <t>南区白根１４６３－５</t>
  </si>
  <si>
    <t>白根中央タクシー</t>
  </si>
  <si>
    <t>南区白根２２９０－９</t>
  </si>
  <si>
    <t>四葉タクシー</t>
  </si>
  <si>
    <t>東区中野山４－８－３４</t>
  </si>
  <si>
    <t>フラワー観光</t>
  </si>
  <si>
    <t>秋葉区小口８１３－１</t>
  </si>
  <si>
    <t>有限会社　フラワー観光</t>
  </si>
  <si>
    <t>竹内　慎</t>
  </si>
  <si>
    <t>新興タクシー</t>
  </si>
  <si>
    <t>秋葉区滝谷町１－２９</t>
  </si>
  <si>
    <t>新興タクシー　株式会社</t>
  </si>
  <si>
    <t>新保　忠雄</t>
  </si>
  <si>
    <t>しあわせタクシー　有限会社</t>
  </si>
  <si>
    <t>原山　博臣</t>
  </si>
  <si>
    <t>小須戸ハイヤー</t>
  </si>
  <si>
    <t>秋葉区小須戸２０－１</t>
  </si>
  <si>
    <t>小須戸ハイヤー　株式会社</t>
  </si>
  <si>
    <t>東タクシー</t>
  </si>
  <si>
    <t>東区一日市１－２</t>
  </si>
  <si>
    <t>㈲東重機運輸　東タクシー</t>
  </si>
  <si>
    <t>ＮＫ交通</t>
  </si>
  <si>
    <t>950-0853</t>
  </si>
  <si>
    <t>新潟市東区東明６－７３７－２</t>
  </si>
  <si>
    <t>西堀ローサ振興会</t>
  </si>
  <si>
    <t>中央区西堀前通６－８９４－１</t>
  </si>
  <si>
    <t>大中</t>
  </si>
  <si>
    <t>ＳＯＵＬ　ＳＴＹＬＥ</t>
  </si>
  <si>
    <t>ラ・ビアン</t>
  </si>
  <si>
    <t>Ｂ１プラザ竹石薬</t>
  </si>
  <si>
    <t>ジュリアーノジュリ</t>
  </si>
  <si>
    <t>パパイヤクラブ</t>
  </si>
  <si>
    <t>ツーバット</t>
  </si>
  <si>
    <t>メリーパウ</t>
  </si>
  <si>
    <t>店舗削除B</t>
    <rPh sb="0" eb="2">
      <t>テンポ</t>
    </rPh>
    <rPh sb="2" eb="4">
      <t>サクジョ</t>
    </rPh>
    <phoneticPr fontId="16"/>
  </si>
  <si>
    <t>スキニーリップ</t>
  </si>
  <si>
    <t>トゥールトゥールス</t>
  </si>
  <si>
    <t>Ｂ１プラザハウスオブ</t>
  </si>
  <si>
    <t>クイックマン</t>
  </si>
  <si>
    <t>催事店</t>
  </si>
  <si>
    <t>新潟市中央区西堀前通６－８９４－１</t>
  </si>
  <si>
    <t>西堀ローサ催事店</t>
  </si>
  <si>
    <t>クィーンビー</t>
  </si>
  <si>
    <t>京都くろちく</t>
  </si>
  <si>
    <t>おしゃれ工房テンアイ</t>
  </si>
  <si>
    <t>ヨリナーレ</t>
  </si>
  <si>
    <t>Sell</t>
  </si>
  <si>
    <t>Ｓｅｌｌ</t>
  </si>
  <si>
    <t>ビージー</t>
  </si>
  <si>
    <t>シークフォーラブ</t>
  </si>
  <si>
    <t>コスメティックマリブ</t>
  </si>
  <si>
    <t>テイクファイブ</t>
  </si>
  <si>
    <t>Rizu</t>
  </si>
  <si>
    <t>Ｒｉｚｕ</t>
  </si>
  <si>
    <t>キングコング</t>
  </si>
  <si>
    <t>ｸｰｱｲ</t>
  </si>
  <si>
    <t>クーアイ＆クーアイセカンド</t>
  </si>
  <si>
    <t>FRED</t>
  </si>
  <si>
    <t>ＦＲＥＤ</t>
  </si>
  <si>
    <t>Ｇ－Ｉ</t>
  </si>
  <si>
    <t>サンサン</t>
  </si>
  <si>
    <t>坂東京子</t>
  </si>
  <si>
    <t>ピュアハワイ</t>
  </si>
  <si>
    <t>951-0862</t>
  </si>
  <si>
    <t>ＬＥＡＤ</t>
  </si>
  <si>
    <t>アジアンフィールド</t>
  </si>
  <si>
    <t>ラビック</t>
  </si>
  <si>
    <t>ふるまち一歩堂</t>
  </si>
  <si>
    <t>たかはし</t>
  </si>
  <si>
    <t>セレブモア</t>
  </si>
  <si>
    <t>ＹＵＭＥＹＡ</t>
  </si>
  <si>
    <t>ラビスラズリー</t>
  </si>
  <si>
    <t>ラビスラズリー＆イベンティス</t>
  </si>
  <si>
    <t>エスタブエナ</t>
  </si>
  <si>
    <t>晴れ屋</t>
  </si>
  <si>
    <t>新潟市中央区西堀通前６－８９４－１</t>
  </si>
  <si>
    <t>ユービー</t>
  </si>
  <si>
    <t>フロアブティック</t>
  </si>
  <si>
    <t>ストックヤード</t>
  </si>
  <si>
    <t>アリー</t>
  </si>
  <si>
    <t>オーモンド</t>
  </si>
  <si>
    <t>クロシード</t>
  </si>
  <si>
    <t>アウトレットファクト</t>
  </si>
  <si>
    <t>新潟市中央区西堀前通６－８６４－１</t>
  </si>
  <si>
    <t>アウトレットファクトリー</t>
  </si>
  <si>
    <t>ラピスラズリー</t>
  </si>
  <si>
    <t>ローサ食彩館</t>
  </si>
  <si>
    <t>ココルル２</t>
  </si>
  <si>
    <t>ローサ５５健康館</t>
  </si>
  <si>
    <t>ローサ５５お宝館</t>
    <rPh sb="6" eb="7">
      <t>タカラ</t>
    </rPh>
    <phoneticPr fontId="16"/>
  </si>
  <si>
    <t>韓流ストア</t>
    <rPh sb="0" eb="1">
      <t>カン</t>
    </rPh>
    <rPh sb="1" eb="2">
      <t>リュウ</t>
    </rPh>
    <phoneticPr fontId="16"/>
  </si>
  <si>
    <t>イタリア軒</t>
  </si>
  <si>
    <t>中央区西堀通７－１５７４</t>
  </si>
  <si>
    <t>㈱イタリア軒</t>
  </si>
  <si>
    <t>金寿</t>
  </si>
  <si>
    <t>中央区東堀通８－１４２９</t>
  </si>
  <si>
    <t>㈱新潟風間</t>
  </si>
  <si>
    <t>中央区古町通８－１４３０</t>
  </si>
  <si>
    <t>弘信観光㈱</t>
  </si>
  <si>
    <t>中央区下大川前通３－２２３０</t>
  </si>
  <si>
    <t>㈱新潟グランドホテル</t>
  </si>
  <si>
    <t>中央区万代１－３－３０</t>
  </si>
  <si>
    <t>㈱シルバーホテル</t>
  </si>
  <si>
    <t>ホテル新潟</t>
  </si>
  <si>
    <t>中央区万代５－１１－２０</t>
  </si>
  <si>
    <t>ＡＮＡクラウンプラザホテル新潟</t>
  </si>
  <si>
    <t>ディアモント新潟</t>
  </si>
  <si>
    <t>中央区本町通６－１０９９</t>
  </si>
  <si>
    <t>㈲渡辺地所</t>
  </si>
  <si>
    <t>中央区弁天２－１－６</t>
  </si>
  <si>
    <t>中央区川端町６－５３</t>
  </si>
  <si>
    <t>㈱ホテルオークラ新潟</t>
  </si>
  <si>
    <t>中央区笹口１－１８－１八重洲ビル３階</t>
  </si>
  <si>
    <t>㈲佐藤マルヨシ商事</t>
  </si>
  <si>
    <t>㈱佐藤商会</t>
  </si>
  <si>
    <t>ホテル朱鷺メッセ㈱</t>
  </si>
  <si>
    <t>中央区万代島５－１</t>
  </si>
  <si>
    <t>ホテル朱鷺メッセ㈱　ホテル日航新潟</t>
  </si>
  <si>
    <t>経理担当</t>
  </si>
  <si>
    <t>ほてる大橋　館の湯</t>
  </si>
  <si>
    <t>953-0100</t>
  </si>
  <si>
    <t>西蒲区岩室温泉３４０番地甲</t>
  </si>
  <si>
    <t>㈲ほてる大橋　館の湯</t>
  </si>
  <si>
    <t>イオン青山食品館</t>
    <rPh sb="3" eb="5">
      <t>アオヤマ</t>
    </rPh>
    <rPh sb="5" eb="7">
      <t>ショクヒン</t>
    </rPh>
    <rPh sb="7" eb="8">
      <t>ヤカタ</t>
    </rPh>
    <phoneticPr fontId="16"/>
  </si>
  <si>
    <t>西区青山２－５－１</t>
  </si>
  <si>
    <t>イオンリテール㈱ジャスコ新潟店</t>
  </si>
  <si>
    <t>イトーヨーカドー丸大</t>
  </si>
  <si>
    <t>951-6067</t>
  </si>
  <si>
    <t>中央区本町通６－１１２２－１</t>
  </si>
  <si>
    <t>㈱丸大イトーヨーカドー丸大新潟店</t>
  </si>
  <si>
    <t>伊勢丹</t>
  </si>
  <si>
    <t>中央区八千代１－６－１</t>
  </si>
  <si>
    <t>新潟伊勢丹</t>
  </si>
  <si>
    <t>三越</t>
  </si>
  <si>
    <t>中央区西堀通５－８６６</t>
  </si>
  <si>
    <t>新潟三越</t>
  </si>
  <si>
    <t>ラフォーレ原宿新潟</t>
  </si>
  <si>
    <t>中央区西堀通６－８６６</t>
  </si>
  <si>
    <t>森ビル流通システム㈱</t>
  </si>
  <si>
    <t>大和</t>
  </si>
  <si>
    <t>951-0863</t>
  </si>
  <si>
    <t>中央区古町通７－９５２</t>
  </si>
  <si>
    <t>㈱大和</t>
  </si>
  <si>
    <t>イオン新潟東店</t>
    <rPh sb="3" eb="5">
      <t>ニイガタ</t>
    </rPh>
    <phoneticPr fontId="16"/>
  </si>
  <si>
    <t>東区大形本町３－１－２</t>
  </si>
  <si>
    <t>イオンリテール㈱ジャスコ新潟東店</t>
  </si>
  <si>
    <t>ビルボードプレイス</t>
  </si>
  <si>
    <t>中央区八千代２－１－２</t>
  </si>
  <si>
    <t>㈱万代開発</t>
  </si>
  <si>
    <t>イオン新潟西</t>
    <rPh sb="3" eb="5">
      <t>ニイガタ</t>
    </rPh>
    <rPh sb="5" eb="6">
      <t>ニシ</t>
    </rPh>
    <phoneticPr fontId="16"/>
  </si>
  <si>
    <t>西区小新南２－１－１０</t>
  </si>
  <si>
    <t>㈱マイカル新潟サティ</t>
  </si>
  <si>
    <t>アピタ新潟店</t>
  </si>
  <si>
    <t>西区小新白鳥４７４</t>
  </si>
  <si>
    <t>ユニー㈱アピタ新潟西店</t>
  </si>
  <si>
    <t>アピタ新潟亀田店</t>
  </si>
  <si>
    <t>江南区鵜ノ子４－４６６</t>
  </si>
  <si>
    <t>ユニー㈱アピタ新潟亀田店</t>
  </si>
  <si>
    <t>駅ビルＣｏＣｏＬｏ</t>
  </si>
  <si>
    <t>中央区花園１－１－１　ＪＲ新潟支社ビル２Ｆ</t>
  </si>
  <si>
    <t>㈱トッキー　本社ＳＣ課</t>
  </si>
  <si>
    <t>江南区下早通柳田１－１－１</t>
  </si>
  <si>
    <t>イオンリテール㈱ジャスコ新潟南店</t>
  </si>
  <si>
    <t>イオンラブラ万代店</t>
  </si>
  <si>
    <t>中央区万代１－５－１ラブラ万代地下１Ｆ</t>
  </si>
  <si>
    <t>イオンリテール㈱イオンラブラ万代店</t>
  </si>
  <si>
    <t>南区能登４０９－１</t>
  </si>
  <si>
    <t>イオンリテール㈱ジャスコ白根店</t>
  </si>
  <si>
    <t>アンジュール近江店</t>
  </si>
  <si>
    <t>950-2084</t>
  </si>
  <si>
    <t>新潟市西区流通センター４丁目５番地２</t>
  </si>
  <si>
    <t>代表取締役　佐藤春雄</t>
  </si>
  <si>
    <t>アンジュール松崎店</t>
  </si>
  <si>
    <t>小山呉服店</t>
    <rPh sb="0" eb="2">
      <t>コヤマ</t>
    </rPh>
    <rPh sb="2" eb="4">
      <t>ゴフク</t>
    </rPh>
    <rPh sb="4" eb="5">
      <t>テン</t>
    </rPh>
    <phoneticPr fontId="16"/>
  </si>
  <si>
    <t>渡辺呉服店</t>
    <rPh sb="0" eb="2">
      <t>ワタナベ</t>
    </rPh>
    <rPh sb="2" eb="4">
      <t>ゴフク</t>
    </rPh>
    <rPh sb="4" eb="5">
      <t>テン</t>
    </rPh>
    <phoneticPr fontId="16"/>
  </si>
  <si>
    <t>東大通１－１１－１７</t>
  </si>
  <si>
    <t>東区石山団地９－２</t>
  </si>
  <si>
    <t>東区石山団地１－８</t>
  </si>
  <si>
    <t>おこめとおにぎりあお</t>
  </si>
  <si>
    <t>東区石山団地９－１</t>
  </si>
  <si>
    <t>㈲青木商店</t>
  </si>
  <si>
    <t>東区石山団地９－７</t>
  </si>
  <si>
    <t>東区粟山４－１－８</t>
  </si>
  <si>
    <t>東区石山団地１０－６</t>
  </si>
  <si>
    <t>クリマ</t>
  </si>
  <si>
    <t>東区石山団地１０－７</t>
  </si>
  <si>
    <t>東区石山団地１０－８</t>
  </si>
  <si>
    <t>ニイガタ文具</t>
  </si>
  <si>
    <t>東区石山団地９－６</t>
  </si>
  <si>
    <t>㈱ニイガタ文具</t>
  </si>
  <si>
    <t>東区石山団地１０－４</t>
  </si>
  <si>
    <t>東区石山団地１０－５</t>
  </si>
  <si>
    <t>東区下場本町２－９</t>
  </si>
  <si>
    <t>ビューティサロンロ</t>
  </si>
  <si>
    <t>東区粟山４－１－２２</t>
  </si>
  <si>
    <t>ファッションアイ</t>
  </si>
  <si>
    <t>新潟市東区卸新町１丁目２０６４番地１</t>
  </si>
  <si>
    <t>風間㈱</t>
  </si>
  <si>
    <t>代表取締役　岩城貞夫</t>
  </si>
  <si>
    <t>千代鮨</t>
  </si>
  <si>
    <t>中央区東大通１－５－２６</t>
  </si>
  <si>
    <t>㈲千代鮨</t>
  </si>
  <si>
    <t>950-0925</t>
  </si>
  <si>
    <t>中央区弁天橋通３－１０－８</t>
  </si>
  <si>
    <t>中央区東大通６－２９</t>
  </si>
  <si>
    <t>パブブラック＆ホワイ</t>
  </si>
  <si>
    <t>中央区東大通１－５－８</t>
  </si>
  <si>
    <t>与板屋酒店</t>
  </si>
  <si>
    <t>東区牡丹山５－１２－１４</t>
  </si>
  <si>
    <t>㈲与板屋酒店</t>
  </si>
  <si>
    <t>東区牡丹山２－１３－１３</t>
  </si>
  <si>
    <t>楽清（ハッピー）</t>
  </si>
  <si>
    <t>北区松浜東町２－１３－３３</t>
  </si>
  <si>
    <t>楽清㈱</t>
  </si>
  <si>
    <t>東区牡丹山３－１１－１０</t>
  </si>
  <si>
    <t>東区はなみずき２－７－１０</t>
  </si>
  <si>
    <t>江南区亀田新明町２－２－３０</t>
  </si>
  <si>
    <t>亀田商工会議所</t>
  </si>
  <si>
    <t>山本　譲治</t>
  </si>
  <si>
    <t>堀川　三雄</t>
  </si>
  <si>
    <t>北新潟商工会</t>
  </si>
  <si>
    <t>950-8711</t>
  </si>
  <si>
    <t>万代島５－１　万代島ビル７階</t>
  </si>
  <si>
    <t>寝具よこやま</t>
  </si>
  <si>
    <t>950-0618</t>
  </si>
  <si>
    <t>江南区亀田本町２－６－３１</t>
  </si>
  <si>
    <t>㈲横山寝具店</t>
  </si>
  <si>
    <t>横山　清重</t>
  </si>
  <si>
    <t>江南区亀田本町２－７－５</t>
  </si>
  <si>
    <t>内山　正一</t>
  </si>
  <si>
    <t>パナ・コスモス・アベ</t>
  </si>
  <si>
    <t>新潟市江南区横越中央７－１－６１</t>
  </si>
  <si>
    <t>新潟市江南区横越中央４－６－１</t>
  </si>
  <si>
    <t>新潟市江南区丸潟新田４５８</t>
  </si>
  <si>
    <t>とまと薬圃</t>
  </si>
  <si>
    <t>新潟市江南区横越中央１－１１－２</t>
  </si>
  <si>
    <t>有限会社とまと薬局</t>
  </si>
  <si>
    <t>まるやま洋品店</t>
  </si>
  <si>
    <t>新潟市江南区横越中央４丁目１－１</t>
  </si>
  <si>
    <t>ファンシィ　マルヤマ</t>
  </si>
  <si>
    <t>円山　和美</t>
  </si>
  <si>
    <t>理容　ジュン．</t>
  </si>
  <si>
    <t>新潟市江南区西町２丁目３番２４号</t>
  </si>
  <si>
    <t>有限会社　理容ジュン．</t>
  </si>
  <si>
    <t>代表取締役　横野淳子</t>
  </si>
  <si>
    <t>田中屋本店</t>
  </si>
  <si>
    <t>新潟市江南区江口２１８１－３</t>
  </si>
  <si>
    <t>株式会社　田中屋本店</t>
  </si>
  <si>
    <t>田中　雅史</t>
  </si>
  <si>
    <t>950-0143</t>
  </si>
  <si>
    <t>新潟市江南区元町３丁目１番２１号</t>
  </si>
  <si>
    <t>（有）みうらや</t>
  </si>
  <si>
    <t>三浦　敏昭</t>
  </si>
  <si>
    <t>㈱第一印刷所</t>
    <rPh sb="1" eb="3">
      <t>ダイイチ</t>
    </rPh>
    <rPh sb="3" eb="5">
      <t>インサツ</t>
    </rPh>
    <rPh sb="5" eb="6">
      <t>ジョ</t>
    </rPh>
    <phoneticPr fontId="16"/>
  </si>
  <si>
    <t>金泉堂</t>
  </si>
  <si>
    <t>北区白新町２－５－１５</t>
  </si>
  <si>
    <t>㈲田沼屋</t>
  </si>
  <si>
    <t>北区葛塚３３０７</t>
  </si>
  <si>
    <t>田沼　幸一</t>
  </si>
  <si>
    <t>北区白新町２－４－２０</t>
  </si>
  <si>
    <t>きんせんどう運動具店</t>
  </si>
  <si>
    <t>北区白新町２－６－３８</t>
  </si>
  <si>
    <t>㈱きんせんどう運動具店</t>
  </si>
  <si>
    <t>中川　貞夫</t>
  </si>
  <si>
    <t>㈱新潟屋</t>
  </si>
  <si>
    <t>北区葛塚３３４７番地（下他門）</t>
  </si>
  <si>
    <t>横山　弘</t>
  </si>
  <si>
    <t>北区葛塚３４４７</t>
  </si>
  <si>
    <t>外山　正則</t>
  </si>
  <si>
    <t>北区葛塚３３０２</t>
  </si>
  <si>
    <t>山田　一夫</t>
  </si>
  <si>
    <t>北区葛塚３２０６</t>
  </si>
  <si>
    <t>佐々木　国男</t>
  </si>
  <si>
    <t>三和ショッピング</t>
  </si>
  <si>
    <t>北区白新町１－９－１</t>
  </si>
  <si>
    <t>㈱三和</t>
  </si>
  <si>
    <t>高松　重行</t>
  </si>
  <si>
    <t>㈲八百源</t>
  </si>
  <si>
    <t>北区葛塚３３２３－７</t>
  </si>
  <si>
    <t>上杉　茂栄</t>
  </si>
  <si>
    <t>北区葛塚３３９４</t>
  </si>
  <si>
    <t>井越　松太郎</t>
  </si>
  <si>
    <t>北区白新町２－１０－２</t>
  </si>
  <si>
    <t>和食堂　みやじま</t>
  </si>
  <si>
    <t>宮島　清四</t>
  </si>
  <si>
    <t>ヤマキ衣料</t>
  </si>
  <si>
    <t>北区葛塚３１８４</t>
  </si>
  <si>
    <t>井越　信夫</t>
  </si>
  <si>
    <t>靴のかまた</t>
  </si>
  <si>
    <t>950-3313</t>
  </si>
  <si>
    <t>北区太田甲４９４９－１</t>
  </si>
  <si>
    <t>㈱かまた</t>
  </si>
  <si>
    <t>鎌田　金蔵</t>
  </si>
  <si>
    <t>㈲中常楼</t>
  </si>
  <si>
    <t>北区葛塚３２２２</t>
  </si>
  <si>
    <t>新井田　直希</t>
  </si>
  <si>
    <t>㈲豊寿司</t>
  </si>
  <si>
    <t>北区嘉山１－１－３７</t>
  </si>
  <si>
    <t>前田　良雄</t>
  </si>
  <si>
    <t>（資）中村屋</t>
  </si>
  <si>
    <t>北区白新町２－３－１</t>
  </si>
  <si>
    <t>金　漢坤</t>
  </si>
  <si>
    <t>北区朝日町４－３－１</t>
  </si>
  <si>
    <t>仏壇の越後屋</t>
  </si>
  <si>
    <t>北区白新町３－４－７</t>
  </si>
  <si>
    <t>㈲越後屋仏壇店</t>
  </si>
  <si>
    <t>常木　常太郎</t>
  </si>
  <si>
    <t>北区白新町２－５－１９</t>
  </si>
  <si>
    <t>木村　ミエ</t>
  </si>
  <si>
    <t>北区葛塚３２０３－４</t>
  </si>
  <si>
    <t>青柳　好江</t>
  </si>
  <si>
    <t>お食事処　川舟</t>
  </si>
  <si>
    <t>北区下大谷内３８－５８</t>
  </si>
  <si>
    <t>㈲ファースト商事</t>
  </si>
  <si>
    <t>北区葛塚３２５８</t>
  </si>
  <si>
    <t>㈲小日向</t>
  </si>
  <si>
    <t>かみの井豊栄店</t>
  </si>
  <si>
    <t>新潟市北区葛塚３２５４－１</t>
  </si>
  <si>
    <t>井嶋　孝</t>
  </si>
  <si>
    <t>みずさわ食品</t>
  </si>
  <si>
    <t>新潟市北区嘉山４－３－１３</t>
  </si>
  <si>
    <t>水澤　保幸</t>
  </si>
  <si>
    <t>950-3377</t>
  </si>
  <si>
    <t>新潟市北区彩野１丁目１－１</t>
  </si>
  <si>
    <t>美容室　ティファニー</t>
  </si>
  <si>
    <t>和田　芳美</t>
  </si>
  <si>
    <t>熊田タイ畳店</t>
  </si>
  <si>
    <t>新潟市北区葛塚３２６４</t>
  </si>
  <si>
    <t>熊田　克巳</t>
  </si>
  <si>
    <t>お食事処　中村屋</t>
  </si>
  <si>
    <t>新潟市北区葛塚３２４５</t>
  </si>
  <si>
    <t>中村　龍男</t>
  </si>
  <si>
    <t>美容サロン　いそべ</t>
  </si>
  <si>
    <t>新潟市北区葛塚３２４０</t>
  </si>
  <si>
    <t>磯辺　行子</t>
  </si>
  <si>
    <t>明星社印刷所</t>
  </si>
  <si>
    <t>新潟市北区葛塚３２６３</t>
  </si>
  <si>
    <t>佐藤　隆之</t>
  </si>
  <si>
    <t>トレビアン</t>
  </si>
  <si>
    <t>新潟市北区白新町２－５－１３</t>
  </si>
  <si>
    <t>㈲トレビアン</t>
  </si>
  <si>
    <t>北原　滋之</t>
  </si>
  <si>
    <t>くまだ畳店</t>
  </si>
  <si>
    <t>新潟市北区白新町１丁目６－２２</t>
  </si>
  <si>
    <t>熊田　薫</t>
  </si>
  <si>
    <t>呉服のきたむら</t>
    <rPh sb="0" eb="2">
      <t>ゴフク</t>
    </rPh>
    <phoneticPr fontId="16"/>
  </si>
  <si>
    <t>ほんだん</t>
  </si>
  <si>
    <t>西蒲区巻甲４０５２－１</t>
  </si>
  <si>
    <t>株式会社ホンダン</t>
  </si>
  <si>
    <t>すみよし薬品</t>
  </si>
  <si>
    <t>新潟市西蒲区和納１６５０－１</t>
  </si>
  <si>
    <t>株式会社すみよし薬品</t>
  </si>
  <si>
    <t>藤田　誠二</t>
  </si>
  <si>
    <t>丹羽電化センター</t>
  </si>
  <si>
    <t>新潟市西蒲区曽根２４６</t>
  </si>
  <si>
    <t>丹羽　隆一</t>
  </si>
  <si>
    <t>新潟市西蒲区巻甲２１８４－１０</t>
  </si>
  <si>
    <t>長谷川　英明</t>
  </si>
  <si>
    <t>株式会社河治屋</t>
  </si>
  <si>
    <t>新潟市西蒲区巻甲２５０５番地</t>
  </si>
  <si>
    <t>株式会社　河治屋</t>
  </si>
  <si>
    <t>代表取締役　佐藤治彦</t>
  </si>
  <si>
    <t>㈲クリヤマ</t>
  </si>
  <si>
    <t>南区能登１－２－４</t>
  </si>
  <si>
    <t>有限会社クリヤマ</t>
  </si>
  <si>
    <t>栗山　英一</t>
  </si>
  <si>
    <t>南区白根１３３４－１</t>
  </si>
  <si>
    <t>コメリ豊栄店</t>
  </si>
  <si>
    <t>950-1492</t>
  </si>
  <si>
    <t>新潟市南区清水４５０１－１</t>
  </si>
  <si>
    <t>㈱コメリ　豊栄店</t>
  </si>
  <si>
    <t>コメリ松浜店</t>
  </si>
  <si>
    <t>㈱コメリ　松浜店</t>
  </si>
  <si>
    <t>コメリ河渡店</t>
  </si>
  <si>
    <t>㈱コメリ　河渡店</t>
  </si>
  <si>
    <t>コメリ牡丹山店</t>
  </si>
  <si>
    <t>㈱コメリ　牡丹山店</t>
  </si>
  <si>
    <t>コメリ出来島店</t>
  </si>
  <si>
    <t>㈱コメリ　出来島店</t>
  </si>
  <si>
    <t>コメリ亀田店</t>
  </si>
  <si>
    <t>㈱コメリ　亀田店</t>
  </si>
  <si>
    <t>コメリ新津店</t>
  </si>
  <si>
    <t>㈱コメリ　新津店</t>
  </si>
  <si>
    <t>コメリ小須戸店</t>
  </si>
  <si>
    <t>㈱コメリ　小須戸店</t>
  </si>
  <si>
    <t>コメリ白根店</t>
  </si>
  <si>
    <t>㈱コメリ　白根店</t>
  </si>
  <si>
    <t>コメリ黒埼店</t>
  </si>
  <si>
    <t>㈱コメリ　黒埼店</t>
  </si>
  <si>
    <t>コメリ小針店</t>
  </si>
  <si>
    <t>㈱コメリ　小針店</t>
  </si>
  <si>
    <t>コメリ西内野店</t>
  </si>
  <si>
    <t>㈱コメリ　西内野店</t>
  </si>
  <si>
    <t>コメリ内野店</t>
  </si>
  <si>
    <t>㈱コメリ　内野店</t>
  </si>
  <si>
    <t>コメリ巻店</t>
  </si>
  <si>
    <t>㈱コメリ　巻店</t>
  </si>
  <si>
    <t>アテーナ事業部</t>
  </si>
  <si>
    <t>ウオエイ国道店</t>
  </si>
  <si>
    <t>ウオエイ石山店</t>
  </si>
  <si>
    <t>ウオエイ亀田店</t>
  </si>
  <si>
    <t>ウオエイ金巻店</t>
  </si>
  <si>
    <t>ウオエイ荻川店</t>
  </si>
  <si>
    <t>御菓子処ひっ越屋</t>
  </si>
  <si>
    <t>秋葉区新津本町３－７－２６</t>
  </si>
  <si>
    <t>有限会社ひっ越屋</t>
  </si>
  <si>
    <t>春日薬局　本店</t>
  </si>
  <si>
    <t>秋葉区新津本町３－９－１０</t>
  </si>
  <si>
    <t>春日　</t>
  </si>
  <si>
    <t>ふとんの新保</t>
  </si>
  <si>
    <t>新潟市秋葉区新津本町２－１０－２７</t>
  </si>
  <si>
    <t>新保　信博</t>
  </si>
  <si>
    <t>カワマツ</t>
  </si>
  <si>
    <t>新潟市秋葉区新津字山谷南４５３７番地</t>
  </si>
  <si>
    <t>株式会社カワマツ</t>
  </si>
  <si>
    <t>川﨑　貴樹</t>
  </si>
  <si>
    <t>やまいし果物店</t>
  </si>
  <si>
    <t>ヘリオトロープ</t>
  </si>
  <si>
    <t>西蒲区岩室温泉９１－１</t>
  </si>
  <si>
    <t>髙志の宿　髙島屋</t>
  </si>
  <si>
    <t>新潟市西蒲区岩室温泉６７８－甲</t>
  </si>
  <si>
    <t>株式会社　髙島屋</t>
  </si>
  <si>
    <t>髙島　哲男</t>
  </si>
  <si>
    <t>夕日とさかなの宿丸一</t>
  </si>
  <si>
    <t>西蒲区間瀬７３７４－１</t>
  </si>
  <si>
    <t>有限会社　丸一</t>
  </si>
  <si>
    <t>トキメキ：イベント</t>
  </si>
  <si>
    <t>愛の商品券</t>
    <rPh sb="0" eb="1">
      <t>アイ</t>
    </rPh>
    <rPh sb="2" eb="4">
      <t>ショウヒン</t>
    </rPh>
    <rPh sb="4" eb="5">
      <t>ケン</t>
    </rPh>
    <phoneticPr fontId="16"/>
  </si>
  <si>
    <t>ローサ</t>
    <phoneticPr fontId="16"/>
  </si>
  <si>
    <t>エコポイント直送</t>
  </si>
  <si>
    <t>950-8068</t>
  </si>
  <si>
    <t>新潟市中央区上大川前通７番町１２３４番地</t>
  </si>
  <si>
    <t>協同組合新潟市商店連合会</t>
  </si>
  <si>
    <t>新潟市中央区上大川前通７－１２３４</t>
  </si>
  <si>
    <t>市商店街連盟</t>
  </si>
  <si>
    <t>事務局</t>
  </si>
  <si>
    <t>新潟市上大川前通７番町１２４３</t>
  </si>
  <si>
    <t>協同組合　新潟市商店連合会</t>
  </si>
  <si>
    <t>合計</t>
  </si>
  <si>
    <t>件数</t>
    <rPh sb="0" eb="2">
      <t>ケンスウ</t>
    </rPh>
    <phoneticPr fontId="16"/>
  </si>
  <si>
    <t>①-Kクレジット口座振替計</t>
    <rPh sb="8" eb="10">
      <t>コウザ</t>
    </rPh>
    <rPh sb="10" eb="12">
      <t>フリカエ</t>
    </rPh>
    <rPh sb="12" eb="13">
      <t>ケイ</t>
    </rPh>
    <phoneticPr fontId="16"/>
  </si>
  <si>
    <t>②-Kクレジット口座振替計</t>
    <rPh sb="8" eb="10">
      <t>コウザ</t>
    </rPh>
    <rPh sb="10" eb="12">
      <t>フリカエ</t>
    </rPh>
    <rPh sb="12" eb="13">
      <t>ケイ</t>
    </rPh>
    <phoneticPr fontId="16"/>
  </si>
  <si>
    <t>③-K商品券口座振替計</t>
    <rPh sb="3" eb="6">
      <t>ショウヒンケン</t>
    </rPh>
    <rPh sb="6" eb="8">
      <t>コウザ</t>
    </rPh>
    <rPh sb="8" eb="10">
      <t>フリカエ</t>
    </rPh>
    <rPh sb="10" eb="11">
      <t>ケイ</t>
    </rPh>
    <phoneticPr fontId="16"/>
  </si>
  <si>
    <t>④-Pポイント口座振替計</t>
    <rPh sb="7" eb="9">
      <t>コウザ</t>
    </rPh>
    <rPh sb="9" eb="11">
      <t>フリカエ</t>
    </rPh>
    <rPh sb="11" eb="12">
      <t>ケイ</t>
    </rPh>
    <phoneticPr fontId="16"/>
  </si>
  <si>
    <t>通常請求</t>
    <rPh sb="0" eb="2">
      <t>ツウジョウ</t>
    </rPh>
    <rPh sb="2" eb="4">
      <t>セイキュウ</t>
    </rPh>
    <phoneticPr fontId="16"/>
  </si>
  <si>
    <r>
      <rPr>
        <sz val="11"/>
        <color rgb="FFFF0000"/>
        <rFont val="ＭＳ Ｐゴシック"/>
        <family val="3"/>
        <charset val="128"/>
      </rPr>
      <t>*①　横場精良堂は</t>
    </r>
    <r>
      <rPr>
        <sz val="11"/>
        <color indexed="8"/>
        <rFont val="ＭＳ Ｐゴシック"/>
        <family val="3"/>
        <charset val="128"/>
      </rPr>
      <t>すべて別々の請求</t>
    </r>
    <phoneticPr fontId="16"/>
  </si>
  <si>
    <t>*②　1万円ルールとは</t>
    <rPh sb="4" eb="5">
      <t>マン</t>
    </rPh>
    <rPh sb="5" eb="6">
      <t>エン</t>
    </rPh>
    <phoneticPr fontId="16"/>
  </si>
  <si>
    <r>
      <t>*③　小柳商店は</t>
    </r>
    <r>
      <rPr>
        <sz val="11"/>
        <rFont val="ＭＳ Ｐゴシック"/>
        <family val="3"/>
        <charset val="128"/>
        <scheme val="minor"/>
      </rPr>
      <t>クレジットと商品券のみポイントは別請求：</t>
    </r>
    <r>
      <rPr>
        <sz val="11"/>
        <color rgb="FFFF0000"/>
        <rFont val="ＭＳ Ｐゴシック"/>
        <family val="2"/>
        <charset val="128"/>
        <scheme val="minor"/>
      </rPr>
      <t>横場精良堂はすべて別々の請求</t>
    </r>
    <phoneticPr fontId="16"/>
  </si>
  <si>
    <t>パターン</t>
    <phoneticPr fontId="16"/>
  </si>
  <si>
    <t>1月</t>
    <phoneticPr fontId="16"/>
  </si>
  <si>
    <t>2月</t>
    <phoneticPr fontId="16"/>
  </si>
  <si>
    <t>3月</t>
    <phoneticPr fontId="16"/>
  </si>
  <si>
    <t>4月</t>
    <phoneticPr fontId="16"/>
  </si>
  <si>
    <t>5月</t>
    <phoneticPr fontId="16"/>
  </si>
  <si>
    <t>6月</t>
    <phoneticPr fontId="16"/>
  </si>
  <si>
    <t>7月</t>
    <phoneticPr fontId="16"/>
  </si>
  <si>
    <t>8月</t>
    <phoneticPr fontId="16"/>
  </si>
  <si>
    <t>9月</t>
    <phoneticPr fontId="16"/>
  </si>
  <si>
    <t>10月</t>
    <phoneticPr fontId="16"/>
  </si>
  <si>
    <t>11月</t>
    <phoneticPr fontId="16"/>
  </si>
  <si>
    <t>12月</t>
    <phoneticPr fontId="16"/>
  </si>
  <si>
    <t>1-12月残高</t>
    <phoneticPr fontId="16"/>
  </si>
  <si>
    <t>①-K</t>
    <phoneticPr fontId="16"/>
  </si>
  <si>
    <t>③-K</t>
    <phoneticPr fontId="16"/>
  </si>
  <si>
    <t>㈲おてんきや</t>
    <phoneticPr fontId="16"/>
  </si>
  <si>
    <t>②-Ｋ</t>
    <phoneticPr fontId="16"/>
  </si>
  <si>
    <t>クラブヤホーバレンティーノ</t>
    <phoneticPr fontId="16"/>
  </si>
  <si>
    <t>㈱ムービータイム</t>
    <phoneticPr fontId="16"/>
  </si>
  <si>
    <t>㈱スポット</t>
    <phoneticPr fontId="16"/>
  </si>
  <si>
    <t>ビューディーKazu</t>
    <phoneticPr fontId="16"/>
  </si>
  <si>
    <t>950-0081</t>
    <phoneticPr fontId="16"/>
  </si>
  <si>
    <t>㈱サンテラ</t>
    <phoneticPr fontId="16"/>
  </si>
  <si>
    <t>パトックにいがた</t>
    <phoneticPr fontId="16"/>
  </si>
  <si>
    <t>㈱シンボ</t>
    <phoneticPr fontId="16"/>
  </si>
  <si>
    <t>④-P</t>
    <phoneticPr fontId="16"/>
  </si>
  <si>
    <t>ハイタク</t>
    <phoneticPr fontId="16"/>
  </si>
  <si>
    <t>ローサ</t>
    <phoneticPr fontId="16"/>
  </si>
  <si>
    <t>フレール</t>
    <phoneticPr fontId="16"/>
  </si>
  <si>
    <t>リリーアンドマリーズ</t>
    <phoneticPr fontId="16"/>
  </si>
  <si>
    <t>イオン新潟南店</t>
    <phoneticPr fontId="16"/>
  </si>
  <si>
    <t>イオン白根店</t>
    <phoneticPr fontId="16"/>
  </si>
  <si>
    <t>㈱新潟ふるさと村</t>
  </si>
  <si>
    <t>㈲たちかわ</t>
    <phoneticPr fontId="16"/>
  </si>
  <si>
    <t>③-K</t>
    <phoneticPr fontId="16"/>
  </si>
  <si>
    <t>プレール</t>
    <phoneticPr fontId="16"/>
  </si>
  <si>
    <t>①-K</t>
    <phoneticPr fontId="16"/>
  </si>
  <si>
    <t>エコスペースリズム</t>
    <phoneticPr fontId="16"/>
  </si>
  <si>
    <t>宮川酒店</t>
    <rPh sb="0" eb="2">
      <t>ミヤカワ</t>
    </rPh>
    <rPh sb="2" eb="3">
      <t>サケ</t>
    </rPh>
    <rPh sb="3" eb="4">
      <t>ミセ</t>
    </rPh>
    <phoneticPr fontId="16"/>
  </si>
  <si>
    <t>コメリ</t>
    <phoneticPr fontId="16"/>
  </si>
  <si>
    <t>アテーナ</t>
    <phoneticPr fontId="16"/>
  </si>
  <si>
    <t>カエツ</t>
    <phoneticPr fontId="16"/>
  </si>
  <si>
    <t>きんもくせい</t>
    <phoneticPr fontId="16"/>
  </si>
  <si>
    <t>合計</t>
    <phoneticPr fontId="16"/>
  </si>
  <si>
    <r>
      <t>③-K商品券</t>
    </r>
    <r>
      <rPr>
        <b/>
        <sz val="11"/>
        <color rgb="FFFF0000"/>
        <rFont val="ＭＳ Ｐゴシック"/>
        <family val="3"/>
        <charset val="128"/>
        <scheme val="minor"/>
      </rPr>
      <t>繰越計</t>
    </r>
    <rPh sb="3" eb="6">
      <t>ショウヒンケン</t>
    </rPh>
    <rPh sb="6" eb="8">
      <t>クリコシ</t>
    </rPh>
    <rPh sb="8" eb="9">
      <t>ケイ</t>
    </rPh>
    <phoneticPr fontId="16"/>
  </si>
  <si>
    <t>大阪屋東新潟駅前店</t>
    <rPh sb="0" eb="2">
      <t>オオサカ</t>
    </rPh>
    <rPh sb="2" eb="3">
      <t>ヤ</t>
    </rPh>
    <rPh sb="3" eb="4">
      <t>ヒガシ</t>
    </rPh>
    <rPh sb="4" eb="6">
      <t>ニイガタ</t>
    </rPh>
    <rPh sb="6" eb="8">
      <t>エキマエ</t>
    </rPh>
    <rPh sb="8" eb="9">
      <t>ミセ</t>
    </rPh>
    <phoneticPr fontId="10"/>
  </si>
  <si>
    <t>大阪屋亀田さつき町店</t>
    <rPh sb="0" eb="2">
      <t>オオサカ</t>
    </rPh>
    <rPh sb="2" eb="3">
      <t>ヤ</t>
    </rPh>
    <rPh sb="3" eb="5">
      <t>カメダ</t>
    </rPh>
    <rPh sb="8" eb="9">
      <t>マチ</t>
    </rPh>
    <rPh sb="9" eb="10">
      <t>ミセ</t>
    </rPh>
    <phoneticPr fontId="10"/>
  </si>
  <si>
    <t>スーパー尾山</t>
    <rPh sb="4" eb="6">
      <t>オヤマ</t>
    </rPh>
    <phoneticPr fontId="10"/>
  </si>
  <si>
    <t>1/25+2/28+3/29</t>
  </si>
  <si>
    <t>1/10+2/10+3/10</t>
  </si>
  <si>
    <t>大阪屋豊栄店</t>
    <rPh sb="0" eb="2">
      <t>オオサカ</t>
    </rPh>
    <rPh sb="2" eb="3">
      <t>ヤ</t>
    </rPh>
    <rPh sb="3" eb="5">
      <t>トヨサカ</t>
    </rPh>
    <rPh sb="5" eb="6">
      <t>ミセ</t>
    </rPh>
    <phoneticPr fontId="10"/>
  </si>
  <si>
    <t>エルミタージュ</t>
    <phoneticPr fontId="10"/>
  </si>
  <si>
    <t>豊栄シール会</t>
    <rPh sb="0" eb="2">
      <t>トヨサカ</t>
    </rPh>
    <rPh sb="5" eb="6">
      <t>カイ</t>
    </rPh>
    <phoneticPr fontId="16"/>
  </si>
  <si>
    <t>紺伝商店</t>
    <rPh sb="0" eb="1">
      <t>コン</t>
    </rPh>
    <rPh sb="1" eb="2">
      <t>デン</t>
    </rPh>
    <rPh sb="2" eb="4">
      <t>ショウテン</t>
    </rPh>
    <phoneticPr fontId="16"/>
  </si>
  <si>
    <t>エディテッドメリーアンプラス</t>
  </si>
  <si>
    <t>2013/4/10、5/10</t>
  </si>
  <si>
    <t>トキメキカード（ポイント事業）</t>
    <rPh sb="12" eb="14">
      <t>ジギョウ</t>
    </rPh>
    <phoneticPr fontId="16"/>
  </si>
  <si>
    <t>口座振込振替日：毎月20日</t>
    <rPh sb="0" eb="2">
      <t>コウザ</t>
    </rPh>
    <rPh sb="2" eb="4">
      <t>フリコミ</t>
    </rPh>
    <rPh sb="4" eb="6">
      <t>フリカエ</t>
    </rPh>
    <rPh sb="6" eb="7">
      <t>ヒ</t>
    </rPh>
    <rPh sb="8" eb="10">
      <t>マイツキ</t>
    </rPh>
    <rPh sb="12" eb="13">
      <t>ニチ</t>
    </rPh>
    <phoneticPr fontId="16"/>
  </si>
  <si>
    <t>クレジット包括加盟（クレジット事業）</t>
    <rPh sb="5" eb="7">
      <t>ホウカツ</t>
    </rPh>
    <rPh sb="7" eb="9">
      <t>カメイ</t>
    </rPh>
    <rPh sb="15" eb="17">
      <t>ジギョウ</t>
    </rPh>
    <phoneticPr fontId="16"/>
  </si>
  <si>
    <t>口座振込振替日：毎月15日・末日</t>
    <rPh sb="0" eb="2">
      <t>コウザ</t>
    </rPh>
    <rPh sb="2" eb="4">
      <t>フリコミ</t>
    </rPh>
    <rPh sb="4" eb="6">
      <t>フリカエ</t>
    </rPh>
    <rPh sb="6" eb="7">
      <t>ヒ</t>
    </rPh>
    <rPh sb="8" eb="10">
      <t>マイツキ</t>
    </rPh>
    <rPh sb="12" eb="13">
      <t>ニチ</t>
    </rPh>
    <rPh sb="14" eb="15">
      <t>マツ</t>
    </rPh>
    <rPh sb="15" eb="16">
      <t>ヒ</t>
    </rPh>
    <phoneticPr fontId="16"/>
  </si>
  <si>
    <t>郵便番号</t>
    <rPh sb="0" eb="4">
      <t>ユウビンバンゴウ</t>
    </rPh>
    <phoneticPr fontId="16"/>
  </si>
  <si>
    <t>住所</t>
    <rPh sb="0" eb="2">
      <t>ジュウショ</t>
    </rPh>
    <phoneticPr fontId="16"/>
  </si>
  <si>
    <t>電話番号</t>
    <rPh sb="0" eb="2">
      <t>デンワ</t>
    </rPh>
    <rPh sb="2" eb="4">
      <t>バンゴウ</t>
    </rPh>
    <phoneticPr fontId="16"/>
  </si>
  <si>
    <t>FAX番号</t>
    <rPh sb="3" eb="5">
      <t>バンゴウ</t>
    </rPh>
    <phoneticPr fontId="16"/>
  </si>
  <si>
    <t>事業所名</t>
    <rPh sb="0" eb="3">
      <t>ジギョウショ</t>
    </rPh>
    <rPh sb="3" eb="4">
      <t>メイ</t>
    </rPh>
    <phoneticPr fontId="16"/>
  </si>
  <si>
    <t>代表者名</t>
    <rPh sb="0" eb="3">
      <t>ダイヒョウシャ</t>
    </rPh>
    <rPh sb="3" eb="4">
      <t>メイ</t>
    </rPh>
    <phoneticPr fontId="16"/>
  </si>
  <si>
    <t>一覧・HP掲載店舗名</t>
    <rPh sb="0" eb="2">
      <t>イチラン</t>
    </rPh>
    <rPh sb="5" eb="7">
      <t>ケイサイ</t>
    </rPh>
    <rPh sb="7" eb="9">
      <t>テンポ</t>
    </rPh>
    <rPh sb="9" eb="10">
      <t>メイ</t>
    </rPh>
    <phoneticPr fontId="16"/>
  </si>
  <si>
    <t>担当者名</t>
    <rPh sb="0" eb="3">
      <t>タントウシャ</t>
    </rPh>
    <rPh sb="3" eb="4">
      <t>メイ</t>
    </rPh>
    <phoneticPr fontId="16"/>
  </si>
  <si>
    <t>ご加盟いただきましてありがとうございました。</t>
    <rPh sb="1" eb="3">
      <t>カメイ</t>
    </rPh>
    <phoneticPr fontId="16"/>
  </si>
  <si>
    <t>一覧掲載業種区分
○印を記入下さい。</t>
    <rPh sb="0" eb="2">
      <t>イチラン</t>
    </rPh>
    <rPh sb="2" eb="4">
      <t>ケイサイ</t>
    </rPh>
    <rPh sb="4" eb="6">
      <t>ギョウシュ</t>
    </rPh>
    <rPh sb="6" eb="8">
      <t>クブン</t>
    </rPh>
    <rPh sb="10" eb="11">
      <t>シルシ</t>
    </rPh>
    <rPh sb="12" eb="15">
      <t>キニュウクダ</t>
    </rPh>
    <phoneticPr fontId="16"/>
  </si>
  <si>
    <t>参加</t>
    <rPh sb="0" eb="2">
      <t>サンカ</t>
    </rPh>
    <phoneticPr fontId="16"/>
  </si>
  <si>
    <t>◆組合への加入はご出資金1口1,000円を10口お預かりし、出資持分証券をお送りいたします。</t>
    <rPh sb="1" eb="3">
      <t>クミアイ</t>
    </rPh>
    <rPh sb="5" eb="7">
      <t>カニュウ</t>
    </rPh>
    <rPh sb="9" eb="12">
      <t>シュッシキン</t>
    </rPh>
    <rPh sb="13" eb="14">
      <t>クチ</t>
    </rPh>
    <rPh sb="19" eb="20">
      <t>エン</t>
    </rPh>
    <rPh sb="23" eb="24">
      <t>クチ</t>
    </rPh>
    <rPh sb="25" eb="26">
      <t>アズ</t>
    </rPh>
    <rPh sb="30" eb="32">
      <t>シュッシ</t>
    </rPh>
    <rPh sb="32" eb="34">
      <t>モチブン</t>
    </rPh>
    <rPh sb="34" eb="36">
      <t>ショウケン</t>
    </rPh>
    <rPh sb="38" eb="39">
      <t>オク</t>
    </rPh>
    <phoneticPr fontId="10"/>
  </si>
  <si>
    <t>◆ご出資金は下記ご記入いただきましたご住所へ請求書をお送りいたします。</t>
    <rPh sb="2" eb="5">
      <t>シュッシキン</t>
    </rPh>
    <rPh sb="6" eb="8">
      <t>カキ</t>
    </rPh>
    <rPh sb="9" eb="11">
      <t>キニュウ</t>
    </rPh>
    <rPh sb="19" eb="21">
      <t>ジュウショ</t>
    </rPh>
    <rPh sb="22" eb="25">
      <t>セイキュウショ</t>
    </rPh>
    <rPh sb="27" eb="28">
      <t>オク</t>
    </rPh>
    <phoneticPr fontId="10"/>
  </si>
  <si>
    <t>◆換金印実費1,000円：換金印とは商品券裏面に押印する加盟店コードの入ったゴム印です。</t>
    <rPh sb="1" eb="3">
      <t>カンキン</t>
    </rPh>
    <rPh sb="3" eb="4">
      <t>イン</t>
    </rPh>
    <rPh sb="4" eb="6">
      <t>ジッピ</t>
    </rPh>
    <rPh sb="11" eb="12">
      <t>エン</t>
    </rPh>
    <rPh sb="13" eb="15">
      <t>カンキン</t>
    </rPh>
    <rPh sb="15" eb="16">
      <t>イン</t>
    </rPh>
    <rPh sb="18" eb="21">
      <t>ショウヒンケン</t>
    </rPh>
    <rPh sb="21" eb="23">
      <t>リメン</t>
    </rPh>
    <rPh sb="24" eb="26">
      <t>オウイン</t>
    </rPh>
    <rPh sb="28" eb="30">
      <t>カメイ</t>
    </rPh>
    <rPh sb="30" eb="31">
      <t>テン</t>
    </rPh>
    <rPh sb="35" eb="36">
      <t>ハイ</t>
    </rPh>
    <rPh sb="40" eb="41">
      <t>イン</t>
    </rPh>
    <phoneticPr fontId="10"/>
  </si>
  <si>
    <t>換金印名称をご記入ください。</t>
    <rPh sb="0" eb="2">
      <t>カンキン</t>
    </rPh>
    <rPh sb="2" eb="3">
      <t>イン</t>
    </rPh>
    <rPh sb="3" eb="5">
      <t>メイショウ</t>
    </rPh>
    <rPh sb="7" eb="9">
      <t>キニュウ</t>
    </rPh>
    <phoneticPr fontId="10"/>
  </si>
  <si>
    <t xml:space="preserve">    (指定口座へご送金又は第四銀行よりの口座振替がご利用できます。)</t>
    <phoneticPr fontId="10"/>
  </si>
  <si>
    <t>新潟市・佐渡市共通商品券（商品券事業）</t>
    <rPh sb="0" eb="3">
      <t>ニイガタシ</t>
    </rPh>
    <rPh sb="4" eb="6">
      <t>サド</t>
    </rPh>
    <rPh sb="6" eb="7">
      <t>シ</t>
    </rPh>
    <rPh sb="7" eb="9">
      <t>キョウツウ</t>
    </rPh>
    <rPh sb="9" eb="12">
      <t>ショウヒンケン</t>
    </rPh>
    <rPh sb="13" eb="16">
      <t>ショウヒンケン</t>
    </rPh>
    <rPh sb="16" eb="18">
      <t>ジギョウ</t>
    </rPh>
    <phoneticPr fontId="16"/>
  </si>
  <si>
    <t>協同組合NICE新潟　加入申込書</t>
    <rPh sb="0" eb="2">
      <t>キョウドウ</t>
    </rPh>
    <rPh sb="2" eb="4">
      <t>クミアイ</t>
    </rPh>
    <rPh sb="8" eb="10">
      <t>ニイガタ</t>
    </rPh>
    <rPh sb="11" eb="13">
      <t>カニュウ</t>
    </rPh>
    <rPh sb="13" eb="16">
      <t>モウシコミショ</t>
    </rPh>
    <phoneticPr fontId="16"/>
  </si>
  <si>
    <t>協同組合NICE新潟　理事長　　殿</t>
    <rPh sb="0" eb="2">
      <t>キョウドウ</t>
    </rPh>
    <rPh sb="2" eb="4">
      <t>クミアイ</t>
    </rPh>
    <rPh sb="8" eb="10">
      <t>ニイガタ</t>
    </rPh>
    <rPh sb="11" eb="14">
      <t>リジチョウ</t>
    </rPh>
    <rPh sb="16" eb="17">
      <t>トノ</t>
    </rPh>
    <phoneticPr fontId="16"/>
  </si>
  <si>
    <t>新潟市・佐渡市共通商品券販売店登録書</t>
    <rPh sb="0" eb="2">
      <t>ニイガタ</t>
    </rPh>
    <rPh sb="2" eb="3">
      <t>シ</t>
    </rPh>
    <rPh sb="4" eb="6">
      <t>サド</t>
    </rPh>
    <rPh sb="6" eb="7">
      <t>シ</t>
    </rPh>
    <rPh sb="7" eb="9">
      <t>キョウツウ</t>
    </rPh>
    <rPh sb="9" eb="12">
      <t>ショウヒンケン</t>
    </rPh>
    <rPh sb="12" eb="15">
      <t>ハンバイテン</t>
    </rPh>
    <rPh sb="15" eb="17">
      <t>トウロク</t>
    </rPh>
    <rPh sb="17" eb="18">
      <t>ショ</t>
    </rPh>
    <phoneticPr fontId="16"/>
  </si>
  <si>
    <t>担当者名</t>
    <rPh sb="0" eb="3">
      <t>タントウシャ</t>
    </rPh>
    <rPh sb="3" eb="4">
      <t>メイ</t>
    </rPh>
    <phoneticPr fontId="10"/>
  </si>
  <si>
    <t>メールAD</t>
    <phoneticPr fontId="10"/>
  </si>
  <si>
    <t>特記事項：</t>
    <rPh sb="0" eb="2">
      <t>トッキ</t>
    </rPh>
    <rPh sb="2" eb="4">
      <t>ジコウ</t>
    </rPh>
    <phoneticPr fontId="10"/>
  </si>
  <si>
    <t>【販売店規約】　現金販売とし代金は協同組合ＮＩＣＥ新潟へ直接支払う</t>
    <rPh sb="1" eb="4">
      <t>ハンバイテン</t>
    </rPh>
    <rPh sb="4" eb="6">
      <t>キヤク</t>
    </rPh>
    <rPh sb="8" eb="10">
      <t>ゲンキン</t>
    </rPh>
    <rPh sb="10" eb="12">
      <t>ハンバイ</t>
    </rPh>
    <rPh sb="14" eb="16">
      <t>ダイキン</t>
    </rPh>
    <rPh sb="17" eb="19">
      <t>キョウドウ</t>
    </rPh>
    <rPh sb="19" eb="21">
      <t>クミアイ</t>
    </rPh>
    <rPh sb="25" eb="27">
      <t>ニイガタ</t>
    </rPh>
    <rPh sb="28" eb="30">
      <t>チョクセツ</t>
    </rPh>
    <rPh sb="30" eb="32">
      <t>シハラ</t>
    </rPh>
    <phoneticPr fontId="10"/>
  </si>
  <si>
    <t>5.＜包装資材＞</t>
    <rPh sb="3" eb="7">
      <t>ホウソウシザイ</t>
    </rPh>
    <phoneticPr fontId="10"/>
  </si>
  <si>
    <t>　　　　　　　　年　　　　　月　　　　日</t>
    <rPh sb="8" eb="9">
      <t>ネン</t>
    </rPh>
    <rPh sb="14" eb="15">
      <t>ツキ</t>
    </rPh>
    <rPh sb="19" eb="20">
      <t>ヒ</t>
    </rPh>
    <phoneticPr fontId="10"/>
  </si>
  <si>
    <t>商品券額面額から販売手数料を差し引いた金額をとする。</t>
    <rPh sb="0" eb="3">
      <t>ショウヒンケン</t>
    </rPh>
    <rPh sb="3" eb="5">
      <t>ガクメン</t>
    </rPh>
    <rPh sb="5" eb="6">
      <t>ガク</t>
    </rPh>
    <rPh sb="8" eb="13">
      <t>ハンバイテスウリョウ</t>
    </rPh>
    <rPh sb="14" eb="15">
      <t>サ</t>
    </rPh>
    <rPh sb="16" eb="17">
      <t>ヒ</t>
    </rPh>
    <rPh sb="19" eb="21">
      <t>キンガク</t>
    </rPh>
    <phoneticPr fontId="10"/>
  </si>
  <si>
    <t>4.＜販売価格＞</t>
    <rPh sb="3" eb="5">
      <t>ハンバイ</t>
    </rPh>
    <rPh sb="5" eb="7">
      <t>カカク</t>
    </rPh>
    <phoneticPr fontId="10"/>
  </si>
  <si>
    <t>TEL　　　　　　　　　　　　　　　　　　　　　</t>
    <phoneticPr fontId="10"/>
  </si>
  <si>
    <t>FAX　　　　　　　　　　　　　　　　　　　　　</t>
    <phoneticPr fontId="10"/>
  </si>
  <si>
    <t>6.＜その他＞</t>
    <rPh sb="5" eb="6">
      <t>タ</t>
    </rPh>
    <phoneticPr fontId="10"/>
  </si>
  <si>
    <t>商品券全般の取扱いについては商品券事業規約に従う。</t>
    <rPh sb="0" eb="3">
      <t>ショウヒンケン</t>
    </rPh>
    <rPh sb="3" eb="5">
      <t>ゼンパン</t>
    </rPh>
    <rPh sb="6" eb="8">
      <t>トリアツカ</t>
    </rPh>
    <rPh sb="14" eb="17">
      <t>ショウヒンケン</t>
    </rPh>
    <rPh sb="17" eb="19">
      <t>ジギョウ</t>
    </rPh>
    <rPh sb="19" eb="21">
      <t>キヤク</t>
    </rPh>
    <rPh sb="22" eb="23">
      <t>シタガ</t>
    </rPh>
    <phoneticPr fontId="10"/>
  </si>
  <si>
    <t>包装紙、箱、加盟店一覧、化粧封筒、熨斗などは事務局から提供する。</t>
    <rPh sb="4" eb="5">
      <t>ハコ</t>
    </rPh>
    <rPh sb="6" eb="8">
      <t>カメイ</t>
    </rPh>
    <rPh sb="8" eb="9">
      <t>テン</t>
    </rPh>
    <rPh sb="9" eb="11">
      <t>イチラン</t>
    </rPh>
    <rPh sb="12" eb="14">
      <t>ケショウ</t>
    </rPh>
    <rPh sb="14" eb="16">
      <t>フウトウ</t>
    </rPh>
    <rPh sb="17" eb="19">
      <t>ノシ</t>
    </rPh>
    <rPh sb="22" eb="25">
      <t>ジムキョク</t>
    </rPh>
    <rPh sb="27" eb="29">
      <t>テイキョウ</t>
    </rPh>
    <phoneticPr fontId="10"/>
  </si>
  <si>
    <t>　　　（西暦でご記入下さい。）</t>
    <phoneticPr fontId="10"/>
  </si>
  <si>
    <t>500円券</t>
    <rPh sb="3" eb="4">
      <t>エン</t>
    </rPh>
    <rPh sb="4" eb="5">
      <t>ケン</t>
    </rPh>
    <phoneticPr fontId="10"/>
  </si>
  <si>
    <t>1000円券</t>
    <rPh sb="4" eb="5">
      <t>エン</t>
    </rPh>
    <rPh sb="5" eb="6">
      <t>ケン</t>
    </rPh>
    <phoneticPr fontId="10"/>
  </si>
  <si>
    <t>・</t>
    <phoneticPr fontId="10"/>
  </si>
  <si>
    <t>（〇でお選び下さい。複数可）</t>
    <rPh sb="4" eb="5">
      <t>エラ</t>
    </rPh>
    <rPh sb="10" eb="12">
      <t>フクスウ</t>
    </rPh>
    <rPh sb="12" eb="13">
      <t>カ</t>
    </rPh>
    <phoneticPr fontId="10"/>
  </si>
  <si>
    <t>令和　　　年　　　月　　　日</t>
    <rPh sb="0" eb="2">
      <t>レイワ</t>
    </rPh>
    <rPh sb="5" eb="6">
      <t>ネン</t>
    </rPh>
    <rPh sb="9" eb="10">
      <t>ツキ</t>
    </rPh>
    <rPh sb="13" eb="14">
      <t>ヒ</t>
    </rPh>
    <phoneticPr fontId="10"/>
  </si>
  <si>
    <t>令和　　　年 　　月　　日</t>
    <rPh sb="0" eb="2">
      <t>レイワ</t>
    </rPh>
    <rPh sb="5" eb="6">
      <t>ネン</t>
    </rPh>
    <rPh sb="9" eb="10">
      <t>ツキ</t>
    </rPh>
    <rPh sb="12" eb="13">
      <t>ヒ</t>
    </rPh>
    <phoneticPr fontId="16"/>
  </si>
  <si>
    <t>○</t>
    <phoneticPr fontId="10"/>
  </si>
  <si>
    <t>換金手数料　3ヶ月毎に請求　</t>
    <rPh sb="0" eb="2">
      <t>カンキン</t>
    </rPh>
    <rPh sb="2" eb="5">
      <t>テスウリョウ</t>
    </rPh>
    <rPh sb="8" eb="9">
      <t>ゲツ</t>
    </rPh>
    <rPh sb="9" eb="10">
      <t>ゴト</t>
    </rPh>
    <rPh sb="11" eb="13">
      <t>セイキュウ</t>
    </rPh>
    <phoneticPr fontId="16"/>
  </si>
  <si>
    <t>　　送付先：〒950-0075　新潟市中央区沼垂東3-1-10　だいし開発ビル3階　協同組合NICE新潟　宛</t>
    <rPh sb="22" eb="24">
      <t>ヌッタリ</t>
    </rPh>
    <rPh sb="24" eb="25">
      <t>ヒガシ</t>
    </rPh>
    <rPh sb="35" eb="37">
      <t>カイハツ</t>
    </rPh>
    <rPh sb="40" eb="41">
      <t>カイ</t>
    </rPh>
    <rPh sb="42" eb="44">
      <t>キョウドウ</t>
    </rPh>
    <rPh sb="44" eb="46">
      <t>クミアイ</t>
    </rPh>
    <rPh sb="50" eb="52">
      <t>ニイガタ</t>
    </rPh>
    <rPh sb="53" eb="54">
      <t>アテ</t>
    </rPh>
    <phoneticPr fontId="10"/>
  </si>
  <si>
    <t>（注1）</t>
    <rPh sb="1" eb="2">
      <t>チュウ</t>
    </rPh>
    <phoneticPr fontId="16"/>
  </si>
  <si>
    <t>（注2）</t>
    <rPh sb="1" eb="2">
      <t>チュウ</t>
    </rPh>
    <phoneticPr fontId="16"/>
  </si>
  <si>
    <t>※郵便・電話・FAX・番地等は半角英数で入力ください。</t>
    <rPh sb="1" eb="3">
      <t>ユウビン</t>
    </rPh>
    <rPh sb="4" eb="6">
      <t>デンワ</t>
    </rPh>
    <rPh sb="11" eb="13">
      <t>バンチ</t>
    </rPh>
    <rPh sb="13" eb="14">
      <t>トウ</t>
    </rPh>
    <rPh sb="15" eb="17">
      <t>ハンカク</t>
    </rPh>
    <rPh sb="17" eb="19">
      <t>エイスウ</t>
    </rPh>
    <rPh sb="20" eb="22">
      <t>ニュウリョク</t>
    </rPh>
    <phoneticPr fontId="16" alignment="distributed"/>
  </si>
  <si>
    <t>店</t>
    <rPh sb="0" eb="1">
      <t>ミセ</t>
    </rPh>
    <phoneticPr fontId="16" alignment="center"/>
  </si>
  <si>
    <t>加盟店舗名</t>
    <rPh sb="0" eb="2">
      <t>フ　リ　ガ　ナ　　　　　　</t>
    </rPh>
    <phoneticPr fontId="16" alignment="center"/>
  </si>
  <si>
    <t>TEL</t>
    <phoneticPr fontId="16" alignment="center"/>
  </si>
  <si>
    <t>所在地</t>
    <rPh sb="0" eb="3">
      <t>ショザイチ</t>
    </rPh>
    <phoneticPr fontId="16" alignment="center"/>
  </si>
  <si>
    <t>事務局　使用欄</t>
    <rPh sb="0" eb="3">
      <t>ジムキョク</t>
    </rPh>
    <rPh sb="4" eb="6">
      <t>シヨウ</t>
    </rPh>
    <rPh sb="6" eb="7">
      <t>ラン</t>
    </rPh>
    <phoneticPr fontId="16" alignment="center"/>
  </si>
  <si>
    <t>〒/区</t>
    <rPh sb="2" eb="3">
      <t>ク</t>
    </rPh>
    <phoneticPr fontId="16" alignment="center"/>
  </si>
  <si>
    <t>地（町）名</t>
    <rPh sb="0" eb="1">
      <t>チ</t>
    </rPh>
    <rPh sb="2" eb="3">
      <t>マチ</t>
    </rPh>
    <rPh sb="4" eb="5">
      <t>メイ</t>
    </rPh>
    <phoneticPr fontId="16" alignment="center"/>
  </si>
  <si>
    <t>番地</t>
    <rPh sb="0" eb="2">
      <t>バンチ</t>
    </rPh>
    <phoneticPr fontId="16" alignment="center"/>
  </si>
  <si>
    <t>主な取扱商品</t>
    <rPh sb="0" eb="1">
      <t>オモ</t>
    </rPh>
    <rPh sb="2" eb="4">
      <t>トリアツカイ</t>
    </rPh>
    <rPh sb="4" eb="6">
      <t>ショウヒン</t>
    </rPh>
    <phoneticPr fontId="16" alignment="center"/>
  </si>
  <si>
    <t>FAX</t>
    <phoneticPr fontId="16" alignment="center"/>
  </si>
  <si>
    <t>例</t>
    <rPh sb="0" eb="1">
      <t>レイ</t>
    </rPh>
    <phoneticPr fontId="16" alignment="center"/>
  </si>
  <si>
    <t>ニイガタ〇〇テン</t>
    <phoneticPr fontId="16" alignment="center"/>
  </si>
  <si>
    <t>TEL</t>
  </si>
  <si>
    <t>025-000-0000</t>
    <phoneticPr fontId="16" alignment="center"/>
  </si>
  <si>
    <t>〒</t>
    <phoneticPr fontId="16" alignment="center"/>
  </si>
  <si>
    <t>950-0000</t>
    <phoneticPr fontId="16" alignment="center"/>
  </si>
  <si>
    <t>●●●</t>
    <phoneticPr fontId="16" alignment="center"/>
  </si>
  <si>
    <t>0-0-0</t>
    <phoneticPr fontId="16" alignment="center"/>
  </si>
  <si>
    <t>北区</t>
    <rPh sb="0" eb="2">
      <t>キタク</t>
    </rPh>
    <phoneticPr fontId="16" alignment="center"/>
  </si>
  <si>
    <t>にいがた○○　店</t>
    <rPh sb="7" eb="8">
      <t>テン</t>
    </rPh>
    <phoneticPr fontId="16" alignment="center"/>
  </si>
  <si>
    <t>東区</t>
    <rPh sb="0" eb="2">
      <t>ヒガシク</t>
    </rPh>
    <phoneticPr fontId="16" alignment="center"/>
  </si>
  <si>
    <t>●●区</t>
    <rPh sb="2" eb="3">
      <t>ク</t>
    </rPh>
    <phoneticPr fontId="16" alignment="center"/>
  </si>
  <si>
    <t>中央区</t>
    <rPh sb="0" eb="3">
      <t>チュウオウク</t>
    </rPh>
    <phoneticPr fontId="16" alignment="center"/>
  </si>
  <si>
    <t>和食、うどん、そば</t>
    <rPh sb="0" eb="2">
      <t>ワショク</t>
    </rPh>
    <phoneticPr fontId="16" alignment="center"/>
  </si>
  <si>
    <t>江南区</t>
    <rPh sb="0" eb="3">
      <t>コウナンク</t>
    </rPh>
    <phoneticPr fontId="16" alignment="center"/>
  </si>
  <si>
    <t>秋葉区</t>
    <rPh sb="0" eb="3">
      <t>アキハク</t>
    </rPh>
    <phoneticPr fontId="16" alignment="center"/>
  </si>
  <si>
    <t>南区</t>
    <rPh sb="0" eb="2">
      <t>ミナミク</t>
    </rPh>
    <phoneticPr fontId="16" alignment="center"/>
  </si>
  <si>
    <t>西区</t>
    <rPh sb="0" eb="2">
      <t>ニシク</t>
    </rPh>
    <phoneticPr fontId="16" alignment="center"/>
  </si>
  <si>
    <t>西蒲区</t>
    <rPh sb="0" eb="3">
      <t>ニシカンク</t>
    </rPh>
    <phoneticPr fontId="16" alignment="center"/>
  </si>
  <si>
    <t>以下4番以降の登録店舗は申込書A+上記1～3までと合わせて一括し加盟店一覧記載となります。代表の問合せ電話番号を下記欄にご記入下さい。</t>
    <rPh sb="0" eb="2">
      <t>イカ</t>
    </rPh>
    <rPh sb="3" eb="4">
      <t>バン</t>
    </rPh>
    <rPh sb="4" eb="6">
      <t>イコウ</t>
    </rPh>
    <rPh sb="7" eb="9">
      <t>トウロク</t>
    </rPh>
    <rPh sb="9" eb="11">
      <t>テンポ</t>
    </rPh>
    <rPh sb="12" eb="15">
      <t>モウシコミショ</t>
    </rPh>
    <rPh sb="17" eb="19">
      <t>ジョウキ</t>
    </rPh>
    <rPh sb="25" eb="26">
      <t>ア</t>
    </rPh>
    <rPh sb="29" eb="31">
      <t>イッカツ</t>
    </rPh>
    <rPh sb="32" eb="34">
      <t>カメイ</t>
    </rPh>
    <rPh sb="34" eb="35">
      <t>テン</t>
    </rPh>
    <rPh sb="35" eb="37">
      <t>イチラン</t>
    </rPh>
    <rPh sb="37" eb="39">
      <t>キサイ</t>
    </rPh>
    <rPh sb="45" eb="47">
      <t>ダイヒョウ</t>
    </rPh>
    <rPh sb="48" eb="49">
      <t>ト</t>
    </rPh>
    <rPh sb="49" eb="50">
      <t>ア</t>
    </rPh>
    <rPh sb="51" eb="53">
      <t>デンワ</t>
    </rPh>
    <rPh sb="53" eb="55">
      <t>バンゴウ</t>
    </rPh>
    <rPh sb="56" eb="57">
      <t>シタ</t>
    </rPh>
    <phoneticPr fontId="16" alignment="center"/>
  </si>
  <si>
    <t>一括記載用電話番号</t>
    <rPh sb="0" eb="2">
      <t>イッカツ</t>
    </rPh>
    <rPh sb="2" eb="4">
      <t>キサイ</t>
    </rPh>
    <rPh sb="4" eb="5">
      <t>ヨウ</t>
    </rPh>
    <rPh sb="5" eb="7">
      <t>デンワ</t>
    </rPh>
    <rPh sb="7" eb="9">
      <t>バンゴウ</t>
    </rPh>
    <phoneticPr fontId="16" alignment="center"/>
  </si>
  <si>
    <t>代表店名</t>
    <rPh sb="0" eb="2">
      <t>ダイヒョウ</t>
    </rPh>
    <rPh sb="2" eb="3">
      <t>テン</t>
    </rPh>
    <rPh sb="3" eb="4">
      <t>メイ</t>
    </rPh>
    <phoneticPr fontId="16" alignment="center"/>
  </si>
  <si>
    <t>E様式</t>
    <rPh sb="1" eb="3">
      <t>ヨウシキ</t>
    </rPh>
    <phoneticPr fontId="16" alignment="center"/>
  </si>
  <si>
    <t>換金印は商品券裏面に押印
（銀行預金口座名と同様の名称）</t>
    <rPh sb="0" eb="2">
      <t>カンキン</t>
    </rPh>
    <rPh sb="2" eb="3">
      <t>イン</t>
    </rPh>
    <rPh sb="4" eb="7">
      <t>ショウヒンケン</t>
    </rPh>
    <rPh sb="7" eb="9">
      <t>リメン</t>
    </rPh>
    <rPh sb="10" eb="12">
      <t>オウイン</t>
    </rPh>
    <rPh sb="14" eb="16">
      <t>ギンコウ</t>
    </rPh>
    <rPh sb="16" eb="18">
      <t>ヨキン</t>
    </rPh>
    <rPh sb="18" eb="20">
      <t>コウザ</t>
    </rPh>
    <rPh sb="20" eb="21">
      <t>メイ</t>
    </rPh>
    <rPh sb="22" eb="24">
      <t>ドウヨウ</t>
    </rPh>
    <rPh sb="25" eb="27">
      <t>メイショウ</t>
    </rPh>
    <phoneticPr fontId="10"/>
  </si>
  <si>
    <t>同一店名（屋号）の場合は取扱店一覧（印刷冊子）の制限上、「新潟市内全店利用可能」枠内に一括となります。
一方、公式ホームページでは、詳細掲載します。</t>
    <rPh sb="9" eb="11">
      <t>バアイ</t>
    </rPh>
    <rPh sb="12" eb="14">
      <t>トリアツカイ</t>
    </rPh>
    <rPh sb="14" eb="15">
      <t>テン</t>
    </rPh>
    <rPh sb="15" eb="17">
      <t>イチラン</t>
    </rPh>
    <rPh sb="18" eb="20">
      <t>インサツ</t>
    </rPh>
    <rPh sb="20" eb="22">
      <t>サッシ</t>
    </rPh>
    <rPh sb="52" eb="54">
      <t>イッポウ</t>
    </rPh>
    <phoneticPr fontId="16" alignment="center"/>
  </si>
  <si>
    <t>取扱店番号</t>
    <rPh sb="0" eb="2">
      <t>トリアツカイ</t>
    </rPh>
    <rPh sb="2" eb="3">
      <t>テン</t>
    </rPh>
    <rPh sb="3" eb="5">
      <t>バンゴウ</t>
    </rPh>
    <phoneticPr fontId="16"/>
  </si>
  <si>
    <t>ご清算方法</t>
    <rPh sb="1" eb="3">
      <t>セイサン</t>
    </rPh>
    <rPh sb="3" eb="5">
      <t>ホウホウ</t>
    </rPh>
    <phoneticPr fontId="16"/>
  </si>
  <si>
    <t>事業名</t>
    <rPh sb="0" eb="2">
      <t>ジギョウ</t>
    </rPh>
    <rPh sb="2" eb="3">
      <t>メイ</t>
    </rPh>
    <phoneticPr fontId="16"/>
  </si>
  <si>
    <t>◆請求方法：換金手数料の口座振替は第四北越銀行指定、1万円ルール摘要（詳細はお問合わせください。）</t>
    <rPh sb="1" eb="3">
      <t>セイキュウ</t>
    </rPh>
    <rPh sb="3" eb="5">
      <t>ホウホウ</t>
    </rPh>
    <rPh sb="6" eb="8">
      <t>カンキン</t>
    </rPh>
    <rPh sb="8" eb="11">
      <t>テスウリョウ</t>
    </rPh>
    <rPh sb="12" eb="14">
      <t>コウザ</t>
    </rPh>
    <rPh sb="14" eb="16">
      <t>フリカエ</t>
    </rPh>
    <rPh sb="17" eb="19">
      <t>ダイシ</t>
    </rPh>
    <rPh sb="19" eb="21">
      <t>ホクエツ</t>
    </rPh>
    <rPh sb="21" eb="23">
      <t>ギンコウ</t>
    </rPh>
    <rPh sb="23" eb="25">
      <t>シテイ</t>
    </rPh>
    <rPh sb="27" eb="29">
      <t>マンエン</t>
    </rPh>
    <rPh sb="32" eb="34">
      <t>テキヨウ</t>
    </rPh>
    <rPh sb="35" eb="37">
      <t>ショウサイ</t>
    </rPh>
    <rPh sb="39" eb="41">
      <t>トイア</t>
    </rPh>
    <phoneticPr fontId="10"/>
  </si>
  <si>
    <t>協同組合NICE新潟の加入申込書と一緒にご提出ください。
同一店名（屋号）単位でご記入ください。</t>
    <rPh sb="29" eb="30">
      <t>ドウ</t>
    </rPh>
    <rPh sb="30" eb="31">
      <t>イツ</t>
    </rPh>
    <rPh sb="31" eb="33">
      <t>テンメイ</t>
    </rPh>
    <rPh sb="34" eb="36">
      <t>ヤゴウ</t>
    </rPh>
    <rPh sb="37" eb="39">
      <t>タンイ</t>
    </rPh>
    <rPh sb="41" eb="43">
      <t>キニュウ</t>
    </rPh>
    <phoneticPr fontId="16" alignment="center"/>
  </si>
  <si>
    <t>複数店舗用（1）</t>
    <rPh sb="0" eb="2">
      <t>フクスウ</t>
    </rPh>
    <rPh sb="2" eb="5">
      <t>テンポヨウ</t>
    </rPh>
    <phoneticPr fontId="16" alignment="distributed"/>
  </si>
  <si>
    <t>複数店舗用（2）</t>
    <rPh sb="0" eb="2">
      <t>フクスウ</t>
    </rPh>
    <rPh sb="2" eb="5">
      <t>テンポヨウ</t>
    </rPh>
    <phoneticPr fontId="16" alignment="distributed"/>
  </si>
  <si>
    <t>新潟市・佐渡市共通商品券取扱店登録</t>
    <rPh sb="0" eb="3">
      <t>ニイガタシ</t>
    </rPh>
    <rPh sb="4" eb="12">
      <t>サドシキョウツウショウヒンケン</t>
    </rPh>
    <rPh sb="12" eb="15">
      <t>トリアツカイテン</t>
    </rPh>
    <rPh sb="15" eb="17">
      <t>トウロク</t>
    </rPh>
    <phoneticPr fontId="10"/>
  </si>
  <si>
    <r>
      <t>参加事業に○印をご記入下さい。</t>
    </r>
    <r>
      <rPr>
        <b/>
        <sz val="12"/>
        <color rgb="FF990033"/>
        <rFont val="ＭＳ Ｐゴシック"/>
        <family val="3"/>
        <charset val="128"/>
        <scheme val="minor"/>
      </rPr>
      <t>※商品券事業は必須</t>
    </r>
    <rPh sb="0" eb="2">
      <t>サンカ</t>
    </rPh>
    <rPh sb="2" eb="4">
      <t>ジギョウ</t>
    </rPh>
    <rPh sb="6" eb="7">
      <t>シルシ</t>
    </rPh>
    <rPh sb="9" eb="11">
      <t>キニュウ</t>
    </rPh>
    <rPh sb="11" eb="12">
      <t>クダ</t>
    </rPh>
    <rPh sb="16" eb="19">
      <t>ショウヒンケン</t>
    </rPh>
    <rPh sb="19" eb="21">
      <t>ジギョウ</t>
    </rPh>
    <rPh sb="22" eb="24">
      <t>ヒッス</t>
    </rPh>
    <phoneticPr fontId="16"/>
  </si>
  <si>
    <t>登録店舗合計</t>
    <rPh sb="0" eb="2">
      <t>トウロク</t>
    </rPh>
    <rPh sb="2" eb="4">
      <t>テンポ</t>
    </rPh>
    <rPh sb="4" eb="6">
      <t>ゴウケイ</t>
    </rPh>
    <phoneticPr fontId="16"/>
  </si>
  <si>
    <t xml:space="preserve">協同組合NICE新潟［記載欄］ </t>
    <phoneticPr fontId="16"/>
  </si>
  <si>
    <t>取扱店番号をお知らせ致します。ご不明な点は事務局までお問い合わせください。TEL025-246-4820</t>
    <rPh sb="0" eb="2">
      <t>トリアツカイ</t>
    </rPh>
    <rPh sb="2" eb="3">
      <t>テン</t>
    </rPh>
    <rPh sb="3" eb="5">
      <t>バンゴウ</t>
    </rPh>
    <rPh sb="7" eb="8">
      <t>シ</t>
    </rPh>
    <rPh sb="10" eb="11">
      <t>イタ</t>
    </rPh>
    <rPh sb="16" eb="18">
      <t>フメイ</t>
    </rPh>
    <rPh sb="19" eb="20">
      <t>テン</t>
    </rPh>
    <rPh sb="21" eb="24">
      <t>ジムキョク</t>
    </rPh>
    <rPh sb="27" eb="28">
      <t>ト</t>
    </rPh>
    <rPh sb="29" eb="30">
      <t>ア</t>
    </rPh>
    <phoneticPr fontId="16"/>
  </si>
  <si>
    <t>協同組合NICE新潟の主旨に賛同し、組合員として加入いたします。</t>
    <rPh sb="0" eb="2">
      <t>キョウドウ</t>
    </rPh>
    <rPh sb="2" eb="4">
      <t>クミアイ</t>
    </rPh>
    <rPh sb="8" eb="10">
      <t>ニイガタ</t>
    </rPh>
    <rPh sb="11" eb="13">
      <t>シュシ</t>
    </rPh>
    <rPh sb="14" eb="16">
      <t>サンドウ</t>
    </rPh>
    <rPh sb="18" eb="21">
      <t>クミアイイン</t>
    </rPh>
    <rPh sb="24" eb="26">
      <t>カニュウ</t>
    </rPh>
    <phoneticPr fontId="16"/>
  </si>
  <si>
    <t>FAX受付　025-246-4838</t>
    <rPh sb="3" eb="5">
      <t>ウケツケ</t>
    </rPh>
    <phoneticPr fontId="10"/>
  </si>
  <si>
    <t>◆加入申込書は押印のうえ、FAX送信後にお手数ですが送付先まで本紙をご郵送ください。</t>
    <rPh sb="1" eb="3">
      <t>カニュウ</t>
    </rPh>
    <rPh sb="3" eb="6">
      <t>モウシコミショ</t>
    </rPh>
    <rPh sb="7" eb="9">
      <t>オウイン</t>
    </rPh>
    <rPh sb="16" eb="18">
      <t>ソウシン</t>
    </rPh>
    <rPh sb="18" eb="19">
      <t>ゴ</t>
    </rPh>
    <rPh sb="21" eb="23">
      <t>テスウ</t>
    </rPh>
    <rPh sb="26" eb="28">
      <t>ソウフ</t>
    </rPh>
    <rPh sb="28" eb="29">
      <t>サキ</t>
    </rPh>
    <rPh sb="31" eb="33">
      <t>ホンシ</t>
    </rPh>
    <rPh sb="35" eb="37">
      <t>ユウソウ</t>
    </rPh>
    <phoneticPr fontId="10"/>
  </si>
  <si>
    <t>取扱商品</t>
    <rPh sb="0" eb="2">
      <t>トリアツカイ</t>
    </rPh>
    <rPh sb="2" eb="4">
      <t>ショウヒン</t>
    </rPh>
    <phoneticPr fontId="16"/>
  </si>
  <si>
    <t>　　　　　　　　　　　　　　　　　　　　　　　　　　　　　　　　　　　　　　　　　</t>
    <phoneticPr fontId="10"/>
  </si>
  <si>
    <t>　　　　　　　　　　　　　　　　　　　　　　　　　　　　　　　　　　　　　　　　　㊞</t>
    <phoneticPr fontId="10"/>
  </si>
  <si>
    <t>取扱商品</t>
    <rPh sb="0" eb="2">
      <t>トリアツカイ</t>
    </rPh>
    <rPh sb="2" eb="4">
      <t>ショウヒン</t>
    </rPh>
    <phoneticPr fontId="16" alignment="center"/>
  </si>
  <si>
    <t>業種</t>
    <rPh sb="0" eb="2">
      <t>ギョウシュ</t>
    </rPh>
    <phoneticPr fontId="10"/>
  </si>
  <si>
    <t>飲食店</t>
    <rPh sb="0" eb="2">
      <t>インショク</t>
    </rPh>
    <rPh sb="2" eb="3">
      <t>テン</t>
    </rPh>
    <phoneticPr fontId="16" alignment="center"/>
  </si>
  <si>
    <t>寿司</t>
    <rPh sb="0" eb="2">
      <t>スシ</t>
    </rPh>
    <phoneticPr fontId="10"/>
  </si>
  <si>
    <t>ショッピングモール、食品スーパー・ホームセンター、ドラックストア、駅・空港・観光物産、飲食店、食料品、美容・ファッション、薬・病院売店・福祉、生活・サービス、趣味・レジャー、教養・学び、自動車・バイク・自転車、宿泊・旅行・タクシー・レンタカー、交通・駐車場
その他（園芸　　　       　　　　　　　　　　　　　　　　　　　　　　　　　　　　）</t>
    <rPh sb="10" eb="12">
      <t>ショクヒン</t>
    </rPh>
    <rPh sb="131" eb="132">
      <t>タ</t>
    </rPh>
    <rPh sb="133" eb="135">
      <t>エンゲイ</t>
    </rPh>
    <phoneticPr fontId="10"/>
  </si>
  <si>
    <t>1.＜購入方法＞</t>
    <rPh sb="3" eb="5">
      <t>コウニュウ</t>
    </rPh>
    <rPh sb="5" eb="7">
      <t>ホウホウ</t>
    </rPh>
    <phoneticPr fontId="10"/>
  </si>
  <si>
    <t>一般顧客への販売価格は商品券の券面額とする。</t>
    <rPh sb="0" eb="2">
      <t>イッパン</t>
    </rPh>
    <rPh sb="2" eb="4">
      <t>コキャク</t>
    </rPh>
    <rPh sb="11" eb="14">
      <t>ショウヒンケン</t>
    </rPh>
    <phoneticPr fontId="10"/>
  </si>
  <si>
    <t>2.＜販売手数料＞</t>
    <rPh sb="3" eb="5">
      <t>ハンバイ</t>
    </rPh>
    <rPh sb="5" eb="8">
      <t>テスウリョウ</t>
    </rPh>
    <phoneticPr fontId="10"/>
  </si>
  <si>
    <t>3.＜清算方法＞</t>
    <rPh sb="3" eb="5">
      <t>セイサン</t>
    </rPh>
    <rPh sb="5" eb="7">
      <t>ホウホウ</t>
    </rPh>
    <phoneticPr fontId="10"/>
  </si>
  <si>
    <t>協同組合ＮＩＣＥ新潟事務局より直接購入する。</t>
    <rPh sb="0" eb="4">
      <t>キョウドウクミアイ</t>
    </rPh>
    <rPh sb="8" eb="10">
      <t>ニイガタ</t>
    </rPh>
    <rPh sb="10" eb="13">
      <t>ジムキョク</t>
    </rPh>
    <rPh sb="15" eb="17">
      <t>チョクセツ</t>
    </rPh>
    <rPh sb="17" eb="19">
      <t>コウニュウ</t>
    </rPh>
    <phoneticPr fontId="10"/>
  </si>
  <si>
    <t>商品券の券面額の1.5％（消費税別）を販売店に支払う。</t>
    <rPh sb="0" eb="3">
      <t>ショウヒンケン</t>
    </rPh>
    <rPh sb="4" eb="6">
      <t>ケンメン</t>
    </rPh>
    <rPh sb="6" eb="7">
      <t>ガク</t>
    </rPh>
    <rPh sb="13" eb="16">
      <t>ショウヒゼイ</t>
    </rPh>
    <rPh sb="16" eb="17">
      <t>ベツ</t>
    </rPh>
    <rPh sb="19" eb="22">
      <t>ハンバイテン</t>
    </rPh>
    <rPh sb="23" eb="25">
      <t>シハラ</t>
    </rPh>
    <phoneticPr fontId="10"/>
  </si>
  <si>
    <t>〒　　　-　　　　　　住所</t>
    <rPh sb="11" eb="13">
      <t>ジュウショ</t>
    </rPh>
    <phoneticPr fontId="10"/>
  </si>
  <si>
    <t>●申込み年月日</t>
    <rPh sb="1" eb="2">
      <t>モウ</t>
    </rPh>
    <rPh sb="2" eb="3">
      <t>コ</t>
    </rPh>
    <rPh sb="4" eb="7">
      <t>ネンガッピ</t>
    </rPh>
    <phoneticPr fontId="10"/>
  </si>
  <si>
    <t>●販売店名</t>
    <rPh sb="1" eb="3">
      <t>ハンバイ</t>
    </rPh>
    <rPh sb="3" eb="4">
      <t>テン</t>
    </rPh>
    <rPh sb="4" eb="5">
      <t>メイ</t>
    </rPh>
    <phoneticPr fontId="10"/>
  </si>
  <si>
    <t>●所在地</t>
    <rPh sb="1" eb="4">
      <t>ショザイチ</t>
    </rPh>
    <phoneticPr fontId="10"/>
  </si>
  <si>
    <t>●販売券種</t>
    <rPh sb="1" eb="3">
      <t>ハンバイ</t>
    </rPh>
    <rPh sb="3" eb="5">
      <t>ケンシュ</t>
    </rPh>
    <phoneticPr fontId="10"/>
  </si>
  <si>
    <t>当方は、下記販売店規約を承認の上、新潟市・佐渡市共通商品券販売店として登録いたします。</t>
    <rPh sb="0" eb="2">
      <t>トウホウ</t>
    </rPh>
    <rPh sb="4" eb="6">
      <t>カキ</t>
    </rPh>
    <rPh sb="6" eb="9">
      <t>ハンバイテン</t>
    </rPh>
    <rPh sb="9" eb="11">
      <t>キヤク</t>
    </rPh>
    <rPh sb="12" eb="14">
      <t>ショウニン</t>
    </rPh>
    <rPh sb="15" eb="16">
      <t>ウエ</t>
    </rPh>
    <rPh sb="17" eb="19">
      <t>ニイガタ</t>
    </rPh>
    <rPh sb="19" eb="20">
      <t>シ</t>
    </rPh>
    <rPh sb="21" eb="23">
      <t>サド</t>
    </rPh>
    <rPh sb="23" eb="24">
      <t>シ</t>
    </rPh>
    <rPh sb="24" eb="26">
      <t>キョウツウ</t>
    </rPh>
    <rPh sb="26" eb="29">
      <t>ショウヒンケン</t>
    </rPh>
    <rPh sb="29" eb="32">
      <t>ハンバイテン</t>
    </rPh>
    <rPh sb="35" eb="37">
      <t>トウロク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</si>
</sst>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_(* #,##0_);_(* \(#,##0\);_(* &quot;-&quot;_);_(@_)"/>
    <numFmt numFmtId="177" formatCode="[&lt;=999]000;[&lt;=99999]000\-00;000\-0000"/>
    <numFmt numFmtId="178" formatCode="m/d;@"/>
    <numFmt numFmtId="179" formatCode="yyyy&quot;年&quot;m&quot;月&quot;;@"/>
    <numFmt numFmtId="180" formatCode="0_ "/>
    <numFmt numFmtId="181" formatCode="0_);[Red]\(0\)"/>
    <numFmt numFmtId="182" formatCode="[&lt;=999]000;[&lt;=9999]000\-00;000\-0000"/>
  </numFmts>
  <fonts count="60"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22"/>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b/>
      <sz val="2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2"/>
      <charset val="128"/>
      <scheme val="minor"/>
    </font>
    <font>
      <u/>
      <sz val="11"/>
      <color theme="1"/>
      <name val="ＭＳ Ｐゴシック"/>
      <family val="3"/>
      <charset val="128"/>
      <scheme val="minor"/>
    </font>
    <font>
      <u/>
      <sz val="11"/>
      <color theme="1"/>
      <name val="ＭＳ Ｐゴシック"/>
      <family val="2"/>
      <charset val="128"/>
      <scheme val="minor"/>
    </font>
    <font>
      <sz val="11"/>
      <color rgb="FF000000"/>
      <name val="ＭＳ Ｐゴシック"/>
      <family val="3"/>
      <charset val="128"/>
    </font>
    <font>
      <sz val="20"/>
      <color theme="0"/>
      <name val="HGPｺﾞｼｯｸE"/>
      <family val="3"/>
      <charset val="128"/>
    </font>
    <font>
      <sz val="20"/>
      <color theme="0"/>
      <name val="HGSｺﾞｼｯｸE"/>
      <family val="3"/>
      <charset val="128"/>
    </font>
    <font>
      <sz val="9"/>
      <color theme="1"/>
      <name val="ＭＳ Ｐゴシック"/>
      <family val="2"/>
      <charset val="128"/>
      <scheme val="minor"/>
    </font>
    <font>
      <b/>
      <sz val="16"/>
      <color rgb="FF0070C0"/>
      <name val="ＭＳ Ｐゴシック"/>
      <family val="3"/>
      <charset val="128"/>
      <scheme val="minor"/>
    </font>
    <font>
      <b/>
      <sz val="11"/>
      <color theme="1" tint="0.249977111117893"/>
      <name val="ＭＳ Ｐゴシック"/>
      <family val="3"/>
      <charset val="128"/>
      <scheme val="minor"/>
    </font>
    <font>
      <sz val="11"/>
      <color theme="1" tint="0.499984740745262"/>
      <name val="ＭＳ Ｐゴシック"/>
      <family val="2"/>
      <charset val="128"/>
      <scheme val="minor"/>
    </font>
    <font>
      <b/>
      <sz val="11"/>
      <color theme="0" tint="-0.499984740745262"/>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theme="1" tint="0.249977111117893"/>
      <name val="ＭＳ Ｐゴシック"/>
      <family val="3"/>
      <charset val="128"/>
      <scheme val="minor"/>
    </font>
    <font>
      <sz val="10"/>
      <color theme="1" tint="0.499984740745262"/>
      <name val="ＭＳ Ｐゴシック"/>
      <family val="3"/>
      <charset val="128"/>
      <scheme val="minor"/>
    </font>
    <font>
      <sz val="11"/>
      <color theme="1" tint="0.499984740745262"/>
      <name val="ＭＳ Ｐゴシック"/>
      <family val="3"/>
      <charset val="128"/>
      <scheme val="minor"/>
    </font>
    <font>
      <b/>
      <sz val="11"/>
      <color theme="1" tint="0.499984740745262"/>
      <name val="ＭＳ Ｐゴシック"/>
      <family val="3"/>
      <charset val="128"/>
      <scheme val="minor"/>
    </font>
    <font>
      <sz val="8"/>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9"/>
      <color theme="0"/>
      <name val="ＭＳ Ｐゴシック"/>
      <family val="2"/>
      <charset val="128"/>
      <scheme val="minor"/>
    </font>
    <font>
      <sz val="9"/>
      <color theme="0"/>
      <name val="ＭＳ Ｐゴシック"/>
      <family val="3"/>
      <charset val="128"/>
      <scheme val="minor"/>
    </font>
    <font>
      <sz val="8"/>
      <color rgb="FF0070C0"/>
      <name val="ＭＳ Ｐゴシック"/>
      <family val="2"/>
      <charset val="128"/>
      <scheme val="minor"/>
    </font>
    <font>
      <sz val="16"/>
      <color theme="0"/>
      <name val="HGSｺﾞｼｯｸE"/>
      <family val="3"/>
      <charset val="128"/>
    </font>
    <font>
      <b/>
      <sz val="12"/>
      <color rgb="FF990033"/>
      <name val="ＭＳ Ｐゴシック"/>
      <family val="3"/>
      <charset val="128"/>
      <scheme val="minor"/>
    </font>
    <font>
      <sz val="6"/>
      <color theme="1" tint="0.34998626667073579"/>
      <name val="ＭＳ Ｐゴシック"/>
      <family val="3"/>
      <charset val="128"/>
      <scheme val="minor"/>
    </font>
    <font>
      <sz val="11"/>
      <color rgb="FF990033"/>
      <name val="ＭＳ Ｐゴシック"/>
      <family val="3"/>
      <charset val="128"/>
      <scheme val="minor"/>
    </font>
    <font>
      <sz val="10"/>
      <color theme="0" tint="-0.499984740745262"/>
      <name val="ＭＳ Ｐゴシック"/>
      <family val="3"/>
      <charset val="128"/>
      <scheme val="minor"/>
    </font>
  </fonts>
  <fills count="2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66"/>
        <bgColor indexed="64"/>
      </patternFill>
    </fill>
    <fill>
      <patternFill patternType="solid">
        <fgColor rgb="FFFFE5FF"/>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1"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hair">
        <color indexed="64"/>
      </top>
      <bottom/>
      <diagonal/>
    </border>
    <border>
      <left style="thin">
        <color indexed="64"/>
      </left>
      <right/>
      <top/>
      <bottom style="thin">
        <color indexed="64"/>
      </bottom>
      <diagonal/>
    </border>
    <border>
      <left/>
      <right style="thin">
        <color auto="1"/>
      </right>
      <top/>
      <bottom style="thin">
        <color auto="1"/>
      </bottom>
      <diagonal/>
    </border>
    <border>
      <left/>
      <right/>
      <top/>
      <bottom style="thin">
        <color indexed="64"/>
      </bottom>
      <diagonal/>
    </border>
    <border>
      <left/>
      <right/>
      <top/>
      <bottom style="double">
        <color indexed="64"/>
      </bottom>
      <diagonal/>
    </border>
    <border>
      <left/>
      <right/>
      <top/>
      <bottom style="dashDotDot">
        <color auto="1"/>
      </bottom>
      <diagonal/>
    </border>
    <border>
      <left/>
      <right/>
      <top style="dashDotDot">
        <color auto="1"/>
      </top>
      <bottom style="dashDotDot">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s>
  <cellStyleXfs count="14">
    <xf numFmtId="0" fontId="0" fillId="0" borderId="0"/>
    <xf numFmtId="9" fontId="13" fillId="0" borderId="0" applyFont="0" applyFill="0" applyBorder="0" applyAlignment="0" applyProtection="0">
      <alignment vertical="center"/>
    </xf>
    <xf numFmtId="0" fontId="8" fillId="0" borderId="0">
      <alignment vertical="center"/>
    </xf>
    <xf numFmtId="0" fontId="13" fillId="0" borderId="0"/>
    <xf numFmtId="176" fontId="9" fillId="0" borderId="0" applyFont="0" applyFill="0" applyBorder="0" applyAlignment="0" applyProtection="0"/>
    <xf numFmtId="9" fontId="13" fillId="0" borderId="0" applyFont="0" applyFill="0" applyBorder="0" applyAlignment="0" applyProtection="0">
      <alignment vertical="center"/>
    </xf>
    <xf numFmtId="0" fontId="21" fillId="0" borderId="0">
      <alignment vertical="center"/>
    </xf>
    <xf numFmtId="0" fontId="7" fillId="0" borderId="0">
      <alignment vertical="center"/>
    </xf>
    <xf numFmtId="41" fontId="9" fillId="0" borderId="0" applyFont="0" applyFill="0" applyBorder="0" applyAlignment="0" applyProtection="0"/>
    <xf numFmtId="0" fontId="6" fillId="0" borderId="0">
      <alignment vertical="center"/>
    </xf>
    <xf numFmtId="41" fontId="9" fillId="0" borderId="0" applyFont="0" applyFill="0" applyBorder="0" applyAlignment="0" applyProtection="0"/>
    <xf numFmtId="0" fontId="5" fillId="0" borderId="0">
      <alignment vertical="center"/>
    </xf>
    <xf numFmtId="0" fontId="3" fillId="0" borderId="0">
      <alignment vertical="center"/>
    </xf>
    <xf numFmtId="0" fontId="1" fillId="0" borderId="0">
      <alignment vertical="center"/>
    </xf>
  </cellStyleXfs>
  <cellXfs count="538">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Fill="1" applyBorder="1" applyAlignment="1">
      <alignment vertical="center" shrinkToFit="1"/>
    </xf>
    <xf numFmtId="0" fontId="0" fillId="4" borderId="0" xfId="0" applyFill="1" applyAlignment="1">
      <alignment vertical="center"/>
    </xf>
    <xf numFmtId="0" fontId="17" fillId="0" borderId="0" xfId="0" applyFont="1" applyAlignment="1">
      <alignment vertical="center"/>
    </xf>
    <xf numFmtId="0" fontId="0" fillId="13" borderId="1" xfId="0" applyFill="1" applyBorder="1" applyAlignment="1">
      <alignment vertical="center"/>
    </xf>
    <xf numFmtId="0" fontId="0" fillId="13" borderId="0" xfId="0" applyFill="1" applyAlignment="1">
      <alignment vertical="center"/>
    </xf>
    <xf numFmtId="0" fontId="19" fillId="10" borderId="1" xfId="0" applyFont="1" applyFill="1" applyBorder="1" applyAlignment="1">
      <alignment vertical="center" shrinkToFit="1"/>
    </xf>
    <xf numFmtId="0" fontId="13" fillId="0" borderId="19" xfId="0" applyFont="1" applyBorder="1" applyAlignment="1">
      <alignment vertical="center"/>
    </xf>
    <xf numFmtId="0" fontId="14" fillId="0" borderId="19" xfId="0" applyFont="1" applyBorder="1" applyAlignment="1">
      <alignment vertical="center" wrapText="1"/>
    </xf>
    <xf numFmtId="0" fontId="0" fillId="3" borderId="1" xfId="0" applyFill="1" applyBorder="1" applyAlignment="1">
      <alignment vertical="center"/>
    </xf>
    <xf numFmtId="0" fontId="0" fillId="3" borderId="0" xfId="0" applyFill="1" applyAlignment="1">
      <alignment vertical="center"/>
    </xf>
    <xf numFmtId="0" fontId="20" fillId="3" borderId="1" xfId="0" applyFont="1" applyFill="1" applyBorder="1" applyAlignment="1">
      <alignment vertical="center" shrinkToFit="1"/>
    </xf>
    <xf numFmtId="0" fontId="0" fillId="0" borderId="0" xfId="0" applyBorder="1" applyAlignment="1">
      <alignment vertical="center"/>
    </xf>
    <xf numFmtId="0" fontId="0" fillId="6" borderId="1" xfId="0" applyFill="1" applyBorder="1" applyAlignment="1">
      <alignment vertical="center"/>
    </xf>
    <xf numFmtId="0" fontId="0" fillId="6" borderId="0" xfId="0" applyFill="1" applyAlignment="1">
      <alignment vertical="center"/>
    </xf>
    <xf numFmtId="0" fontId="20" fillId="6" borderId="1" xfId="0" applyFont="1" applyFill="1" applyBorder="1" applyAlignment="1">
      <alignment vertical="center" shrinkToFit="1"/>
    </xf>
    <xf numFmtId="0" fontId="0" fillId="4" borderId="0" xfId="0" applyFill="1" applyBorder="1" applyAlignment="1">
      <alignment vertical="center"/>
    </xf>
    <xf numFmtId="0" fontId="0" fillId="15" borderId="1" xfId="0" applyFill="1" applyBorder="1" applyAlignment="1">
      <alignment vertical="center"/>
    </xf>
    <xf numFmtId="0" fontId="0" fillId="15" borderId="0" xfId="0" applyFill="1" applyAlignment="1">
      <alignment vertical="center"/>
    </xf>
    <xf numFmtId="0" fontId="20" fillId="15" borderId="1" xfId="0" applyFont="1" applyFill="1" applyBorder="1" applyAlignment="1">
      <alignment vertical="center" shrinkToFit="1"/>
    </xf>
    <xf numFmtId="0" fontId="18" fillId="0" borderId="0" xfId="0" applyFont="1" applyBorder="1" applyAlignment="1">
      <alignment vertical="center"/>
    </xf>
    <xf numFmtId="0" fontId="17" fillId="16" borderId="13" xfId="0" applyFont="1" applyFill="1" applyBorder="1" applyAlignment="1">
      <alignment horizontal="center" vertical="center"/>
    </xf>
    <xf numFmtId="0" fontId="17" fillId="9" borderId="15" xfId="0" applyFont="1" applyFill="1" applyBorder="1" applyAlignment="1">
      <alignment vertical="center"/>
    </xf>
    <xf numFmtId="0" fontId="17" fillId="9" borderId="7" xfId="0" applyFont="1" applyFill="1" applyBorder="1" applyAlignment="1">
      <alignment vertical="center"/>
    </xf>
    <xf numFmtId="0" fontId="17" fillId="9" borderId="12" xfId="0" applyFont="1" applyFill="1" applyBorder="1" applyAlignment="1">
      <alignment vertical="center"/>
    </xf>
    <xf numFmtId="0" fontId="0" fillId="0" borderId="20" xfId="0" applyBorder="1" applyAlignment="1">
      <alignment horizontal="center" vertical="center" shrinkToFit="1"/>
    </xf>
    <xf numFmtId="179" fontId="0" fillId="0" borderId="20" xfId="0" applyNumberFormat="1" applyBorder="1" applyAlignment="1">
      <alignment horizontal="center" vertical="center" shrinkToFit="1"/>
    </xf>
    <xf numFmtId="0" fontId="19" fillId="5" borderId="7" xfId="0" applyFont="1" applyFill="1" applyBorder="1" applyAlignment="1">
      <alignment horizontal="left" vertical="center" shrinkToFit="1"/>
    </xf>
    <xf numFmtId="0" fontId="19" fillId="5" borderId="0" xfId="0" applyFont="1" applyFill="1" applyBorder="1" applyAlignment="1">
      <alignment horizontal="left" vertical="center" shrinkToFit="1"/>
    </xf>
    <xf numFmtId="0" fontId="19" fillId="12" borderId="0"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19" fillId="4" borderId="20" xfId="0" applyFont="1" applyFill="1" applyBorder="1" applyAlignment="1">
      <alignment horizontal="left" vertical="center" shrinkToFit="1"/>
    </xf>
    <xf numFmtId="0" fontId="19" fillId="4" borderId="4" xfId="0" applyFont="1" applyFill="1" applyBorder="1" applyAlignment="1">
      <alignment vertical="center" shrinkToFit="1"/>
    </xf>
    <xf numFmtId="0" fontId="19" fillId="4" borderId="1" xfId="0" applyFont="1" applyFill="1" applyBorder="1" applyAlignment="1">
      <alignment vertical="center" shrinkToFit="1"/>
    </xf>
    <xf numFmtId="0" fontId="19" fillId="0" borderId="1" xfId="0" applyFont="1" applyFill="1" applyBorder="1" applyAlignment="1">
      <alignment vertical="center" shrinkToFit="1"/>
    </xf>
    <xf numFmtId="0" fontId="20" fillId="0" borderId="1" xfId="0" applyFont="1" applyFill="1" applyBorder="1" applyAlignment="1">
      <alignment vertical="center" shrinkToFit="1"/>
    </xf>
    <xf numFmtId="0" fontId="20" fillId="4" borderId="1" xfId="0" applyFont="1" applyFill="1" applyBorder="1" applyAlignment="1">
      <alignment vertical="center" shrinkToFit="1"/>
    </xf>
    <xf numFmtId="0" fontId="20" fillId="0" borderId="1" xfId="0" applyNumberFormat="1" applyFont="1" applyBorder="1" applyAlignment="1">
      <alignment vertical="center"/>
    </xf>
    <xf numFmtId="0" fontId="20" fillId="0" borderId="1" xfId="0" applyFont="1" applyBorder="1" applyAlignment="1" applyProtection="1">
      <alignment vertical="center"/>
    </xf>
    <xf numFmtId="178" fontId="20" fillId="0" borderId="1" xfId="0" applyNumberFormat="1" applyFont="1" applyBorder="1" applyAlignment="1">
      <alignment vertical="center"/>
    </xf>
    <xf numFmtId="0" fontId="20" fillId="0" borderId="1" xfId="0" applyFont="1" applyBorder="1" applyAlignment="1">
      <alignment vertical="center"/>
    </xf>
    <xf numFmtId="0" fontId="20" fillId="4" borderId="4" xfId="0" applyFont="1" applyFill="1" applyBorder="1" applyAlignment="1">
      <alignment vertical="center" shrinkToFit="1"/>
    </xf>
    <xf numFmtId="0" fontId="20" fillId="0" borderId="1" xfId="0" applyFont="1" applyBorder="1" applyAlignment="1" applyProtection="1">
      <alignment vertical="center"/>
      <protection locked="0"/>
    </xf>
    <xf numFmtId="0" fontId="20" fillId="13" borderId="4" xfId="0" applyFont="1" applyFill="1" applyBorder="1" applyAlignment="1">
      <alignment vertical="center" shrinkToFit="1"/>
    </xf>
    <xf numFmtId="0" fontId="20" fillId="13" borderId="1" xfId="0" applyFont="1" applyFill="1" applyBorder="1" applyAlignment="1">
      <alignment vertical="center" shrinkToFit="1"/>
    </xf>
    <xf numFmtId="0" fontId="20" fillId="14" borderId="1" xfId="0" applyFont="1" applyFill="1" applyBorder="1" applyAlignment="1">
      <alignment vertical="center" shrinkToFit="1"/>
    </xf>
    <xf numFmtId="0" fontId="20" fillId="13" borderId="1" xfId="0" applyNumberFormat="1" applyFont="1" applyFill="1" applyBorder="1" applyAlignment="1">
      <alignment vertical="center"/>
    </xf>
    <xf numFmtId="0" fontId="20" fillId="13" borderId="1" xfId="0" applyFont="1" applyFill="1" applyBorder="1" applyAlignment="1" applyProtection="1">
      <alignment vertical="center"/>
      <protection locked="0"/>
    </xf>
    <xf numFmtId="178" fontId="20" fillId="13" borderId="2" xfId="0" applyNumberFormat="1" applyFont="1" applyFill="1" applyBorder="1" applyAlignment="1">
      <alignment vertical="center"/>
    </xf>
    <xf numFmtId="0" fontId="20" fillId="13" borderId="1" xfId="0" applyFont="1" applyFill="1" applyBorder="1" applyAlignment="1">
      <alignment vertical="center"/>
    </xf>
    <xf numFmtId="178" fontId="20" fillId="13" borderId="1" xfId="0" applyNumberFormat="1" applyFont="1" applyFill="1" applyBorder="1" applyAlignment="1">
      <alignment vertical="center"/>
    </xf>
    <xf numFmtId="178" fontId="20" fillId="0" borderId="1" xfId="0" applyNumberFormat="1" applyFont="1" applyBorder="1" applyAlignment="1" applyProtection="1">
      <alignment vertical="center"/>
      <protection locked="0" hidden="1"/>
    </xf>
    <xf numFmtId="0" fontId="20" fillId="6" borderId="4" xfId="0" applyFont="1" applyFill="1" applyBorder="1" applyAlignment="1">
      <alignment vertical="center" shrinkToFit="1"/>
    </xf>
    <xf numFmtId="0" fontId="20" fillId="6" borderId="1" xfId="0" applyFont="1" applyFill="1" applyBorder="1" applyAlignment="1">
      <alignment vertical="center"/>
    </xf>
    <xf numFmtId="0" fontId="20" fillId="6" borderId="1" xfId="0" applyNumberFormat="1" applyFont="1" applyFill="1" applyBorder="1" applyAlignment="1">
      <alignment vertical="center"/>
    </xf>
    <xf numFmtId="0" fontId="20" fillId="6" borderId="1" xfId="0" applyFont="1" applyFill="1" applyBorder="1" applyAlignment="1" applyProtection="1">
      <alignment vertical="center"/>
      <protection locked="0"/>
    </xf>
    <xf numFmtId="178" fontId="20" fillId="6" borderId="1" xfId="0" applyNumberFormat="1" applyFont="1" applyFill="1" applyBorder="1" applyAlignment="1">
      <alignment vertical="center"/>
    </xf>
    <xf numFmtId="0" fontId="20" fillId="3" borderId="4" xfId="0" applyFont="1" applyFill="1" applyBorder="1" applyAlignment="1">
      <alignment vertical="center" shrinkToFit="1"/>
    </xf>
    <xf numFmtId="0" fontId="20" fillId="3" borderId="1" xfId="0" applyNumberFormat="1" applyFont="1" applyFill="1" applyBorder="1" applyAlignment="1">
      <alignment vertical="center"/>
    </xf>
    <xf numFmtId="0" fontId="20" fillId="3" borderId="1" xfId="0" applyFont="1" applyFill="1" applyBorder="1" applyAlignment="1" applyProtection="1">
      <alignment vertical="center"/>
      <protection locked="0"/>
    </xf>
    <xf numFmtId="178" fontId="20" fillId="3" borderId="1" xfId="0" applyNumberFormat="1" applyFont="1" applyFill="1" applyBorder="1" applyAlignment="1">
      <alignment vertical="center"/>
    </xf>
    <xf numFmtId="0" fontId="20" fillId="3" borderId="1" xfId="0" applyFont="1" applyFill="1" applyBorder="1" applyAlignment="1">
      <alignment vertical="center"/>
    </xf>
    <xf numFmtId="0" fontId="20" fillId="13" borderId="1" xfId="1" applyNumberFormat="1" applyFont="1" applyFill="1" applyBorder="1">
      <alignment vertical="center"/>
    </xf>
    <xf numFmtId="0" fontId="20" fillId="0" borderId="4" xfId="0" applyFont="1" applyFill="1" applyBorder="1" applyAlignment="1">
      <alignment vertical="center" shrinkToFit="1"/>
    </xf>
    <xf numFmtId="0" fontId="20" fillId="0" borderId="1" xfId="0" applyFont="1" applyBorder="1" applyAlignment="1">
      <alignment vertical="center" shrinkToFit="1"/>
    </xf>
    <xf numFmtId="180" fontId="20" fillId="4" borderId="4" xfId="0" applyNumberFormat="1" applyFont="1" applyFill="1" applyBorder="1" applyAlignment="1">
      <alignment vertical="center" shrinkToFit="1"/>
    </xf>
    <xf numFmtId="180" fontId="20" fillId="4" borderId="1" xfId="0" applyNumberFormat="1" applyFont="1" applyFill="1" applyBorder="1" applyAlignment="1">
      <alignment vertical="center" shrinkToFit="1"/>
    </xf>
    <xf numFmtId="180" fontId="20" fillId="0" borderId="1" xfId="0" applyNumberFormat="1" applyFont="1" applyFill="1" applyBorder="1" applyAlignment="1">
      <alignment horizontal="left" vertical="center" shrinkToFit="1"/>
    </xf>
    <xf numFmtId="180" fontId="20" fillId="0" borderId="1" xfId="0" applyNumberFormat="1" applyFont="1" applyFill="1" applyBorder="1" applyAlignment="1">
      <alignment horizontal="right" vertical="center" shrinkToFit="1"/>
    </xf>
    <xf numFmtId="180" fontId="20" fillId="4" borderId="1" xfId="0" applyNumberFormat="1" applyFont="1" applyFill="1" applyBorder="1" applyAlignment="1">
      <alignment horizontal="right" vertical="center" shrinkToFit="1"/>
    </xf>
    <xf numFmtId="180" fontId="0" fillId="0" borderId="0" xfId="0" applyNumberFormat="1" applyAlignment="1">
      <alignment horizontal="right" vertical="center"/>
    </xf>
    <xf numFmtId="0" fontId="20" fillId="15" borderId="4" xfId="0" applyFont="1" applyFill="1" applyBorder="1" applyAlignment="1">
      <alignment vertical="center" shrinkToFit="1"/>
    </xf>
    <xf numFmtId="0" fontId="20" fillId="15" borderId="1" xfId="0" applyNumberFormat="1" applyFont="1" applyFill="1" applyBorder="1" applyAlignment="1">
      <alignment vertical="center"/>
    </xf>
    <xf numFmtId="0" fontId="20" fillId="15" borderId="1" xfId="0" applyFont="1" applyFill="1" applyBorder="1" applyAlignment="1" applyProtection="1">
      <alignment vertical="center"/>
      <protection locked="0"/>
    </xf>
    <xf numFmtId="178" fontId="20" fillId="15" borderId="1" xfId="0" applyNumberFormat="1" applyFont="1" applyFill="1" applyBorder="1" applyAlignment="1">
      <alignment vertical="center"/>
    </xf>
    <xf numFmtId="0" fontId="20" fillId="15" borderId="1" xfId="0" applyFont="1" applyFill="1" applyBorder="1" applyAlignment="1">
      <alignment vertical="center"/>
    </xf>
    <xf numFmtId="0" fontId="20" fillId="7" borderId="1" xfId="0" applyFont="1" applyFill="1" applyBorder="1" applyAlignment="1">
      <alignment vertical="center" shrinkToFit="1"/>
    </xf>
    <xf numFmtId="0" fontId="20" fillId="17" borderId="1" xfId="0" applyFont="1" applyFill="1" applyBorder="1" applyAlignment="1">
      <alignment vertical="center" shrinkToFit="1"/>
    </xf>
    <xf numFmtId="0" fontId="20" fillId="8" borderId="1" xfId="0" applyFont="1" applyFill="1" applyBorder="1" applyAlignment="1">
      <alignment vertical="center" shrinkToFit="1"/>
    </xf>
    <xf numFmtId="0" fontId="20" fillId="18" borderId="1" xfId="0" applyFont="1" applyFill="1" applyBorder="1" applyAlignment="1">
      <alignment vertical="center" shrinkToFit="1"/>
    </xf>
    <xf numFmtId="0" fontId="20" fillId="4" borderId="1" xfId="0" applyFont="1" applyFill="1" applyBorder="1" applyAlignment="1">
      <alignment vertical="center"/>
    </xf>
    <xf numFmtId="0" fontId="20" fillId="4" borderId="4" xfId="0" applyFont="1" applyFill="1" applyBorder="1" applyAlignment="1">
      <alignment vertical="center"/>
    </xf>
    <xf numFmtId="0" fontId="20" fillId="4" borderId="10" xfId="0" applyFont="1" applyFill="1" applyBorder="1" applyAlignment="1">
      <alignment vertical="center" shrinkToFit="1"/>
    </xf>
    <xf numFmtId="0" fontId="20" fillId="0" borderId="2" xfId="0" applyFont="1" applyFill="1" applyBorder="1" applyAlignment="1">
      <alignment vertical="center" shrinkToFit="1"/>
    </xf>
    <xf numFmtId="0" fontId="20" fillId="4" borderId="2" xfId="0" applyFont="1" applyFill="1" applyBorder="1" applyAlignment="1">
      <alignment vertical="center" shrinkToFit="1"/>
    </xf>
    <xf numFmtId="0" fontId="20" fillId="0" borderId="2" xfId="0" applyNumberFormat="1" applyFont="1" applyFill="1" applyBorder="1" applyAlignment="1">
      <alignment vertical="center" shrinkToFit="1"/>
    </xf>
    <xf numFmtId="178" fontId="20" fillId="0" borderId="2" xfId="0" applyNumberFormat="1" applyFont="1" applyBorder="1" applyAlignment="1">
      <alignment vertical="center"/>
    </xf>
    <xf numFmtId="0" fontId="20" fillId="0" borderId="2" xfId="0" applyNumberFormat="1" applyFont="1" applyBorder="1" applyAlignment="1">
      <alignment vertical="center"/>
    </xf>
    <xf numFmtId="0" fontId="20" fillId="0" borderId="2" xfId="0" applyFont="1" applyBorder="1" applyAlignment="1">
      <alignment vertical="center"/>
    </xf>
    <xf numFmtId="178" fontId="20" fillId="0" borderId="2" xfId="0" applyNumberFormat="1" applyFont="1" applyFill="1" applyBorder="1" applyAlignment="1">
      <alignment vertical="center" shrinkToFit="1"/>
    </xf>
    <xf numFmtId="0" fontId="0" fillId="0" borderId="4" xfId="0" applyFill="1" applyBorder="1" applyAlignment="1">
      <alignment vertical="center" shrinkToFit="1"/>
    </xf>
    <xf numFmtId="0" fontId="0" fillId="4" borderId="1" xfId="0" applyFill="1" applyBorder="1" applyAlignment="1">
      <alignment vertical="center" shrinkToFit="1"/>
    </xf>
    <xf numFmtId="0" fontId="0" fillId="17" borderId="10" xfId="0" applyFill="1" applyBorder="1" applyAlignment="1">
      <alignment vertical="center" shrinkToFit="1"/>
    </xf>
    <xf numFmtId="0" fontId="0" fillId="17" borderId="2" xfId="0" applyFill="1" applyBorder="1" applyAlignment="1">
      <alignment vertical="center" shrinkToFit="1"/>
    </xf>
    <xf numFmtId="0" fontId="20" fillId="17" borderId="2" xfId="0" applyFont="1" applyFill="1" applyBorder="1" applyAlignment="1">
      <alignment vertical="center" shrinkToFit="1"/>
    </xf>
    <xf numFmtId="0" fontId="21" fillId="17" borderId="2" xfId="0" applyFont="1" applyFill="1" applyBorder="1" applyAlignment="1">
      <alignment vertical="center" shrinkToFit="1"/>
    </xf>
    <xf numFmtId="0" fontId="17" fillId="17" borderId="0" xfId="0" applyFont="1" applyFill="1" applyBorder="1" applyAlignment="1">
      <alignment vertical="center" shrinkToFit="1"/>
    </xf>
    <xf numFmtId="0" fontId="0" fillId="17" borderId="0" xfId="0" applyFill="1" applyBorder="1" applyAlignment="1">
      <alignment vertical="center" shrinkToFit="1"/>
    </xf>
    <xf numFmtId="0" fontId="20" fillId="17" borderId="0" xfId="0" applyFont="1" applyFill="1" applyBorder="1" applyAlignment="1">
      <alignment vertical="center" shrinkToFit="1"/>
    </xf>
    <xf numFmtId="0" fontId="18" fillId="0" borderId="0" xfId="0" applyFont="1" applyAlignment="1">
      <alignment horizontal="right" vertical="center"/>
    </xf>
    <xf numFmtId="0" fontId="0" fillId="0" borderId="21" xfId="0" applyBorder="1" applyAlignment="1">
      <alignment horizontal="center" vertical="center" shrinkToFit="1"/>
    </xf>
    <xf numFmtId="0" fontId="20" fillId="4" borderId="10" xfId="0" applyNumberFormat="1" applyFont="1" applyFill="1" applyBorder="1" applyAlignment="1">
      <alignment vertical="center" shrinkToFit="1"/>
    </xf>
    <xf numFmtId="0" fontId="20" fillId="0" borderId="1" xfId="0" applyNumberFormat="1" applyFont="1" applyFill="1" applyBorder="1" applyAlignment="1">
      <alignment vertical="center" shrinkToFit="1"/>
    </xf>
    <xf numFmtId="0" fontId="20" fillId="16" borderId="1" xfId="0" applyFont="1" applyFill="1" applyBorder="1" applyAlignment="1">
      <alignment vertical="center" shrinkToFit="1"/>
    </xf>
    <xf numFmtId="0" fontId="17" fillId="13" borderId="0" xfId="0" applyFont="1" applyFill="1" applyAlignment="1">
      <alignment vertical="center"/>
    </xf>
    <xf numFmtId="0" fontId="17" fillId="13" borderId="0" xfId="0" applyFont="1" applyFill="1" applyAlignment="1">
      <alignment vertical="center" shrinkToFit="1"/>
    </xf>
    <xf numFmtId="0" fontId="17" fillId="3" borderId="0" xfId="0" applyFont="1" applyFill="1" applyAlignment="1">
      <alignment vertical="center"/>
    </xf>
    <xf numFmtId="0" fontId="17" fillId="3" borderId="0" xfId="0" applyFont="1" applyFill="1" applyAlignment="1">
      <alignment vertical="center" shrinkToFit="1"/>
    </xf>
    <xf numFmtId="0" fontId="17" fillId="6" borderId="0" xfId="0" applyFont="1" applyFill="1" applyAlignment="1">
      <alignment vertical="center"/>
    </xf>
    <xf numFmtId="0" fontId="17" fillId="6" borderId="0" xfId="0" applyFont="1" applyFill="1" applyAlignment="1">
      <alignment vertical="center" shrinkToFit="1"/>
    </xf>
    <xf numFmtId="0" fontId="17" fillId="6" borderId="0" xfId="0" applyFont="1" applyFill="1" applyAlignment="1">
      <alignment horizontal="left" vertical="center" shrinkToFit="1"/>
    </xf>
    <xf numFmtId="0" fontId="17" fillId="15" borderId="0" xfId="0" applyFont="1" applyFill="1" applyAlignment="1">
      <alignment vertical="center"/>
    </xf>
    <xf numFmtId="0" fontId="17" fillId="15" borderId="0" xfId="0" applyFont="1" applyFill="1" applyAlignment="1">
      <alignment vertical="center" shrinkToFit="1"/>
    </xf>
    <xf numFmtId="0" fontId="20" fillId="0" borderId="1" xfId="1" applyNumberFormat="1" applyFont="1" applyFill="1" applyBorder="1" applyAlignment="1">
      <alignment vertical="center" shrinkToFit="1"/>
    </xf>
    <xf numFmtId="0" fontId="0" fillId="16" borderId="1" xfId="0" applyFill="1" applyBorder="1" applyAlignment="1">
      <alignment vertical="center" shrinkToFit="1"/>
    </xf>
    <xf numFmtId="0" fontId="0" fillId="13" borderId="0" xfId="0" applyFill="1" applyAlignment="1">
      <alignment vertical="center" shrinkToFit="1"/>
    </xf>
    <xf numFmtId="0" fontId="20" fillId="15" borderId="1" xfId="1" applyNumberFormat="1" applyFont="1" applyFill="1" applyBorder="1">
      <alignment vertical="center"/>
    </xf>
    <xf numFmtId="0" fontId="20" fillId="4" borderId="1" xfId="0" applyNumberFormat="1" applyFont="1" applyFill="1" applyBorder="1" applyAlignment="1">
      <alignment vertical="center" shrinkToFit="1"/>
    </xf>
    <xf numFmtId="0" fontId="20" fillId="4" borderId="1" xfId="0" applyFont="1" applyFill="1" applyBorder="1" applyAlignment="1" applyProtection="1">
      <alignment vertical="center"/>
      <protection locked="0"/>
    </xf>
    <xf numFmtId="178" fontId="20" fillId="4" borderId="2" xfId="0" applyNumberFormat="1" applyFont="1" applyFill="1" applyBorder="1" applyAlignment="1">
      <alignment vertical="center"/>
    </xf>
    <xf numFmtId="0" fontId="20" fillId="4" borderId="2" xfId="0" applyNumberFormat="1" applyFont="1" applyFill="1" applyBorder="1" applyAlignment="1">
      <alignment vertical="center"/>
    </xf>
    <xf numFmtId="0" fontId="20" fillId="4" borderId="2" xfId="0" applyFont="1" applyFill="1" applyBorder="1" applyAlignment="1">
      <alignment vertical="center"/>
    </xf>
    <xf numFmtId="0" fontId="20" fillId="4" borderId="1" xfId="0" applyNumberFormat="1" applyFont="1" applyFill="1" applyBorder="1" applyAlignment="1">
      <alignment vertical="center"/>
    </xf>
    <xf numFmtId="178" fontId="20" fillId="4" borderId="1" xfId="0" applyNumberFormat="1" applyFont="1" applyFill="1" applyBorder="1" applyAlignment="1">
      <alignment vertical="center"/>
    </xf>
    <xf numFmtId="0" fontId="0" fillId="0" borderId="0" xfId="0" applyAlignment="1">
      <alignment horizontal="center" vertical="center"/>
    </xf>
    <xf numFmtId="0" fontId="17" fillId="17" borderId="0" xfId="0" applyFont="1" applyFill="1" applyBorder="1" applyAlignment="1">
      <alignment horizontal="right" vertical="center" shrinkToFit="1"/>
    </xf>
    <xf numFmtId="0" fontId="0" fillId="4" borderId="0" xfId="0" applyFill="1"/>
    <xf numFmtId="0" fontId="7" fillId="4" borderId="0" xfId="7" applyFill="1">
      <alignment vertical="center"/>
    </xf>
    <xf numFmtId="0" fontId="23" fillId="4" borderId="0" xfId="7" applyFont="1" applyFill="1">
      <alignment vertical="center"/>
    </xf>
    <xf numFmtId="0" fontId="21" fillId="4" borderId="0" xfId="7" applyFont="1" applyFill="1">
      <alignment vertical="center"/>
    </xf>
    <xf numFmtId="0" fontId="26" fillId="4" borderId="0" xfId="7" applyFont="1" applyFill="1">
      <alignment vertical="center"/>
    </xf>
    <xf numFmtId="0" fontId="0" fillId="2" borderId="0" xfId="0" applyFill="1"/>
    <xf numFmtId="0" fontId="25" fillId="4" borderId="1" xfId="7" applyFont="1" applyFill="1" applyBorder="1" applyAlignment="1">
      <alignment horizontal="center" vertical="center"/>
    </xf>
    <xf numFmtId="0" fontId="4" fillId="4" borderId="0" xfId="7" applyFont="1" applyFill="1">
      <alignment vertical="center"/>
    </xf>
    <xf numFmtId="0" fontId="26" fillId="4" borderId="11" xfId="7" applyFont="1" applyFill="1" applyBorder="1" applyAlignment="1">
      <alignment vertical="center"/>
    </xf>
    <xf numFmtId="0" fontId="26" fillId="4" borderId="19" xfId="7" applyFont="1" applyFill="1" applyBorder="1" applyAlignment="1">
      <alignment vertical="center"/>
    </xf>
    <xf numFmtId="0" fontId="26" fillId="4" borderId="10" xfId="7" applyFont="1" applyFill="1" applyBorder="1" applyAlignment="1">
      <alignment vertical="center"/>
    </xf>
    <xf numFmtId="0" fontId="26" fillId="4" borderId="8" xfId="7" applyFont="1" applyFill="1" applyBorder="1" applyAlignment="1">
      <alignment vertical="center"/>
    </xf>
    <xf numFmtId="0" fontId="26" fillId="4" borderId="0" xfId="7" applyFont="1" applyFill="1" applyBorder="1" applyAlignment="1">
      <alignment vertical="center"/>
    </xf>
    <xf numFmtId="0" fontId="26" fillId="4" borderId="9" xfId="7" applyFont="1" applyFill="1" applyBorder="1" applyAlignment="1">
      <alignment vertical="center"/>
    </xf>
    <xf numFmtId="0" fontId="7" fillId="4" borderId="26" xfId="7" applyFill="1" applyBorder="1">
      <alignment vertical="center"/>
    </xf>
    <xf numFmtId="0" fontId="7" fillId="4" borderId="28" xfId="7" applyFill="1" applyBorder="1">
      <alignment vertical="center"/>
    </xf>
    <xf numFmtId="0" fontId="7" fillId="4" borderId="27" xfId="7" applyFill="1" applyBorder="1">
      <alignment vertical="center"/>
    </xf>
    <xf numFmtId="0" fontId="7" fillId="4" borderId="0" xfId="7" applyFill="1" applyBorder="1">
      <alignment vertical="center"/>
    </xf>
    <xf numFmtId="0" fontId="3" fillId="4" borderId="0" xfId="12" applyFill="1">
      <alignment vertical="center"/>
    </xf>
    <xf numFmtId="0" fontId="3" fillId="4" borderId="0" xfId="12" applyFont="1" applyFill="1">
      <alignment vertical="center"/>
    </xf>
    <xf numFmtId="0" fontId="32" fillId="4" borderId="0" xfId="12" applyFont="1" applyFill="1" applyAlignment="1">
      <alignment vertical="center" wrapText="1"/>
    </xf>
    <xf numFmtId="0" fontId="32" fillId="4" borderId="0" xfId="12" applyFont="1" applyFill="1" applyAlignment="1">
      <alignment vertical="center"/>
    </xf>
    <xf numFmtId="0" fontId="3" fillId="4" borderId="0" xfId="12" applyFont="1" applyFill="1" applyAlignment="1"/>
    <xf numFmtId="0" fontId="3" fillId="4" borderId="0" xfId="12" applyFont="1" applyFill="1" applyAlignment="1">
      <alignment horizontal="right"/>
    </xf>
    <xf numFmtId="0" fontId="3" fillId="4" borderId="0" xfId="12" applyFont="1" applyFill="1" applyAlignment="1">
      <alignment horizontal="left"/>
    </xf>
    <xf numFmtId="0" fontId="3" fillId="4" borderId="28" xfId="12" applyFont="1" applyFill="1" applyBorder="1" applyAlignment="1"/>
    <xf numFmtId="0" fontId="34" fillId="4" borderId="0" xfId="12" applyFont="1" applyFill="1" applyBorder="1" applyAlignment="1">
      <alignment horizontal="right"/>
    </xf>
    <xf numFmtId="0" fontId="34" fillId="4" borderId="0" xfId="12" applyFont="1" applyFill="1" applyAlignment="1">
      <alignment horizontal="right"/>
    </xf>
    <xf numFmtId="0" fontId="21" fillId="4" borderId="28" xfId="12" applyFont="1" applyFill="1" applyBorder="1" applyAlignment="1">
      <alignment horizontal="left"/>
    </xf>
    <xf numFmtId="0" fontId="3" fillId="4" borderId="28" xfId="12" applyFill="1" applyBorder="1" applyAlignment="1"/>
    <xf numFmtId="0" fontId="31" fillId="4" borderId="0" xfId="12" applyFont="1" applyFill="1" applyAlignment="1"/>
    <xf numFmtId="0" fontId="3" fillId="4" borderId="30" xfId="12" applyFont="1" applyFill="1" applyBorder="1" applyAlignment="1"/>
    <xf numFmtId="0" fontId="35" fillId="4" borderId="30" xfId="0" applyFont="1" applyFill="1" applyBorder="1" applyAlignment="1">
      <alignment horizontal="center" wrapText="1"/>
    </xf>
    <xf numFmtId="0" fontId="3" fillId="4" borderId="31" xfId="12" applyFont="1" applyFill="1" applyBorder="1" applyAlignment="1"/>
    <xf numFmtId="0" fontId="35" fillId="4" borderId="31" xfId="0" applyFont="1" applyFill="1" applyBorder="1" applyAlignment="1">
      <alignment horizontal="center" wrapText="1"/>
    </xf>
    <xf numFmtId="0" fontId="3" fillId="4" borderId="0" xfId="12" applyFont="1" applyFill="1" applyBorder="1" applyAlignment="1"/>
    <xf numFmtId="0" fontId="35" fillId="4" borderId="0" xfId="0" applyFont="1" applyFill="1" applyBorder="1" applyAlignment="1">
      <alignment horizontal="center" wrapText="1"/>
    </xf>
    <xf numFmtId="0" fontId="0" fillId="2" borderId="0" xfId="0" applyFill="1" applyAlignment="1"/>
    <xf numFmtId="0" fontId="2" fillId="4" borderId="0" xfId="12" applyFont="1" applyFill="1" applyAlignment="1"/>
    <xf numFmtId="0" fontId="17" fillId="4" borderId="0" xfId="12" applyFont="1" applyFill="1" applyAlignment="1"/>
    <xf numFmtId="0" fontId="1" fillId="4" borderId="0" xfId="12" applyFont="1" applyFill="1" applyAlignment="1"/>
    <xf numFmtId="0" fontId="34" fillId="4" borderId="0" xfId="12" applyFont="1" applyFill="1" applyBorder="1" applyAlignment="1"/>
    <xf numFmtId="0" fontId="1" fillId="4" borderId="0" xfId="12" applyFont="1" applyFill="1" applyBorder="1" applyAlignment="1">
      <alignment horizontal="center"/>
    </xf>
    <xf numFmtId="0" fontId="1" fillId="0" borderId="0" xfId="13">
      <alignment vertical="center"/>
    </xf>
    <xf numFmtId="0" fontId="36" fillId="0" borderId="0" xfId="13" applyFont="1" applyAlignment="1">
      <alignment horizontal="center" vertical="center"/>
    </xf>
    <xf numFmtId="0" fontId="37" fillId="0" borderId="0" xfId="13" applyFont="1" applyAlignment="1">
      <alignment horizontal="center" vertical="center"/>
    </xf>
    <xf numFmtId="0" fontId="29" fillId="0" borderId="0" xfId="13" applyFont="1">
      <alignment vertical="center"/>
    </xf>
    <xf numFmtId="0" fontId="21" fillId="0" borderId="0" xfId="13" applyFont="1">
      <alignment vertical="center"/>
    </xf>
    <xf numFmtId="0" fontId="38" fillId="0" borderId="0" xfId="13" applyFont="1" applyAlignment="1">
      <alignment vertical="center" wrapText="1"/>
    </xf>
    <xf numFmtId="0" fontId="21" fillId="0" borderId="0" xfId="13" applyFont="1" applyAlignment="1">
      <alignment horizontal="left" wrapText="1"/>
    </xf>
    <xf numFmtId="0" fontId="1" fillId="0" borderId="0" xfId="13" applyAlignment="1">
      <alignment horizontal="left" vertical="top" wrapText="1"/>
    </xf>
    <xf numFmtId="0" fontId="1" fillId="0" borderId="0" xfId="13" applyAlignment="1">
      <alignment horizontal="center" vertical="center" wrapText="1"/>
    </xf>
    <xf numFmtId="0" fontId="1" fillId="0" borderId="0" xfId="13" applyAlignment="1">
      <alignment horizontal="center" vertical="center"/>
    </xf>
    <xf numFmtId="0" fontId="1" fillId="0" borderId="0" xfId="13" applyAlignment="1">
      <alignment horizontal="left" vertical="center"/>
    </xf>
    <xf numFmtId="0" fontId="17" fillId="9" borderId="8" xfId="13" applyFont="1" applyFill="1" applyBorder="1" applyAlignment="1">
      <alignment horizontal="center" vertical="center" wrapText="1"/>
    </xf>
    <xf numFmtId="0" fontId="17" fillId="9" borderId="38" xfId="13" applyFont="1" applyFill="1" applyBorder="1" applyAlignment="1">
      <alignment horizontal="center" vertical="center" wrapText="1"/>
    </xf>
    <xf numFmtId="0" fontId="1" fillId="9" borderId="8" xfId="13" applyFill="1" applyBorder="1">
      <alignment vertical="center"/>
    </xf>
    <xf numFmtId="0" fontId="1" fillId="9" borderId="38" xfId="13" applyFill="1" applyBorder="1">
      <alignment vertical="center"/>
    </xf>
    <xf numFmtId="0" fontId="47" fillId="0" borderId="8" xfId="13" applyFont="1" applyBorder="1" applyAlignment="1">
      <alignment horizontal="center" vertical="center"/>
    </xf>
    <xf numFmtId="0" fontId="47" fillId="0" borderId="28" xfId="13" applyFont="1" applyBorder="1">
      <alignment vertical="center"/>
    </xf>
    <xf numFmtId="0" fontId="1" fillId="9" borderId="26" xfId="13" applyFill="1" applyBorder="1">
      <alignment vertical="center"/>
    </xf>
    <xf numFmtId="0" fontId="1" fillId="9" borderId="24" xfId="13" applyFill="1" applyBorder="1">
      <alignment vertical="center"/>
    </xf>
    <xf numFmtId="0" fontId="1" fillId="9" borderId="40" xfId="13" applyFill="1" applyBorder="1">
      <alignment vertical="center"/>
    </xf>
    <xf numFmtId="0" fontId="1" fillId="9" borderId="17" xfId="13" applyFill="1" applyBorder="1">
      <alignment vertical="center"/>
    </xf>
    <xf numFmtId="0" fontId="1" fillId="9" borderId="0" xfId="13" applyFill="1">
      <alignment vertical="center"/>
    </xf>
    <xf numFmtId="0" fontId="18" fillId="0" borderId="0" xfId="13" applyFont="1" applyAlignment="1">
      <alignment horizontal="left" vertical="center" wrapText="1"/>
    </xf>
    <xf numFmtId="0" fontId="1" fillId="0" borderId="33" xfId="13" applyBorder="1" applyAlignment="1">
      <alignment horizontal="center" vertical="center" wrapText="1"/>
    </xf>
    <xf numFmtId="0" fontId="47" fillId="0" borderId="21" xfId="13" applyFont="1" applyBorder="1">
      <alignment vertical="center"/>
    </xf>
    <xf numFmtId="0" fontId="1" fillId="9" borderId="11" xfId="13" applyFill="1" applyBorder="1">
      <alignment vertical="center"/>
    </xf>
    <xf numFmtId="0" fontId="1" fillId="9" borderId="70" xfId="13" applyFill="1" applyBorder="1">
      <alignment vertical="center"/>
    </xf>
    <xf numFmtId="0" fontId="31" fillId="4" borderId="0" xfId="7" applyFont="1" applyFill="1">
      <alignment vertical="center"/>
    </xf>
    <xf numFmtId="0" fontId="0" fillId="2" borderId="0" xfId="0" applyFill="1" applyAlignment="1">
      <alignment wrapText="1"/>
    </xf>
    <xf numFmtId="0" fontId="1" fillId="4" borderId="0" xfId="12" applyFont="1" applyFill="1" applyAlignment="1">
      <alignment horizontal="left"/>
    </xf>
    <xf numFmtId="0" fontId="26" fillId="4" borderId="5" xfId="7" applyFont="1" applyFill="1" applyBorder="1" applyAlignment="1">
      <alignment horizontal="center" vertical="center" justifyLastLine="1"/>
    </xf>
    <xf numFmtId="0" fontId="26" fillId="4" borderId="4" xfId="7" applyFont="1" applyFill="1" applyBorder="1" applyAlignment="1">
      <alignment horizontal="center" vertical="center" justifyLastLine="1"/>
    </xf>
    <xf numFmtId="0" fontId="24" fillId="4" borderId="0" xfId="7" applyFont="1" applyFill="1" applyAlignment="1">
      <alignment horizontal="center" vertical="center"/>
    </xf>
    <xf numFmtId="0" fontId="21" fillId="4" borderId="0" xfId="7" applyFont="1" applyFill="1" applyAlignment="1">
      <alignment horizontal="right" vertical="center"/>
    </xf>
    <xf numFmtId="0" fontId="25" fillId="4" borderId="0" xfId="7" applyFont="1" applyFill="1" applyAlignment="1">
      <alignment horizontal="left" vertical="center"/>
    </xf>
    <xf numFmtId="0" fontId="26" fillId="4" borderId="1" xfId="7" applyFont="1" applyFill="1" applyBorder="1" applyAlignment="1">
      <alignment horizontal="distributed" vertical="center" justifyLastLine="1"/>
    </xf>
    <xf numFmtId="0" fontId="26" fillId="4" borderId="1" xfId="7" applyFont="1" applyFill="1" applyBorder="1" applyAlignment="1">
      <alignment horizontal="left" vertical="center"/>
    </xf>
    <xf numFmtId="0" fontId="25" fillId="4" borderId="1" xfId="7" applyFont="1" applyFill="1" applyBorder="1" applyAlignment="1">
      <alignment horizontal="left" vertical="center"/>
    </xf>
    <xf numFmtId="0" fontId="25" fillId="4" borderId="1" xfId="7" applyFont="1" applyFill="1" applyBorder="1" applyAlignment="1">
      <alignment horizontal="center" vertical="center"/>
    </xf>
    <xf numFmtId="0" fontId="25" fillId="4" borderId="5" xfId="7" applyFont="1" applyFill="1" applyBorder="1" applyAlignment="1">
      <alignment horizontal="left" vertical="center" wrapText="1" shrinkToFit="1"/>
    </xf>
    <xf numFmtId="0" fontId="25" fillId="4" borderId="6" xfId="7" applyFont="1" applyFill="1" applyBorder="1" applyAlignment="1">
      <alignment horizontal="left" vertical="center" shrinkToFit="1"/>
    </xf>
    <xf numFmtId="0" fontId="25" fillId="4" borderId="4" xfId="7" applyFont="1" applyFill="1" applyBorder="1" applyAlignment="1">
      <alignment horizontal="left" vertical="center" shrinkToFit="1"/>
    </xf>
    <xf numFmtId="0" fontId="30" fillId="4" borderId="0" xfId="7" applyFont="1" applyFill="1" applyAlignment="1">
      <alignment horizontal="center" vertical="center"/>
    </xf>
    <xf numFmtId="177" fontId="26" fillId="4" borderId="1" xfId="7" applyNumberFormat="1" applyFont="1" applyFill="1" applyBorder="1" applyAlignment="1">
      <alignment horizontal="left" vertical="center"/>
    </xf>
    <xf numFmtId="0" fontId="26" fillId="4" borderId="1" xfId="7" applyFont="1" applyFill="1" applyBorder="1" applyAlignment="1">
      <alignment horizontal="center" vertical="center"/>
    </xf>
    <xf numFmtId="0" fontId="26" fillId="4" borderId="11" xfId="7" applyFont="1" applyFill="1" applyBorder="1" applyAlignment="1">
      <alignment horizontal="center" vertical="center" wrapText="1"/>
    </xf>
    <xf numFmtId="0" fontId="26" fillId="4" borderId="19" xfId="7" applyFont="1" applyFill="1" applyBorder="1" applyAlignment="1">
      <alignment horizontal="center" vertical="center" wrapText="1"/>
    </xf>
    <xf numFmtId="0" fontId="26" fillId="4" borderId="10" xfId="7" applyFont="1" applyFill="1" applyBorder="1" applyAlignment="1">
      <alignment horizontal="center" vertical="center" wrapText="1"/>
    </xf>
    <xf numFmtId="0" fontId="26" fillId="4" borderId="8" xfId="7" applyFont="1" applyFill="1" applyBorder="1" applyAlignment="1">
      <alignment horizontal="center" vertical="center" wrapText="1"/>
    </xf>
    <xf numFmtId="0" fontId="26" fillId="4" borderId="0" xfId="7" applyFont="1" applyFill="1" applyBorder="1" applyAlignment="1">
      <alignment horizontal="center" vertical="center" wrapText="1"/>
    </xf>
    <xf numFmtId="0" fontId="26" fillId="4" borderId="9" xfId="7" applyFont="1" applyFill="1" applyBorder="1" applyAlignment="1">
      <alignment horizontal="center" vertical="center" wrapText="1"/>
    </xf>
    <xf numFmtId="0" fontId="26" fillId="4" borderId="26" xfId="7" applyFont="1" applyFill="1" applyBorder="1" applyAlignment="1">
      <alignment horizontal="center" vertical="center" wrapText="1"/>
    </xf>
    <xf numFmtId="0" fontId="26" fillId="4" borderId="28" xfId="7" applyFont="1" applyFill="1" applyBorder="1" applyAlignment="1">
      <alignment horizontal="center" vertical="center" wrapText="1"/>
    </xf>
    <xf numFmtId="0" fontId="26" fillId="4" borderId="27" xfId="7" applyFont="1" applyFill="1" applyBorder="1" applyAlignment="1">
      <alignment horizontal="center" vertical="center" wrapText="1"/>
    </xf>
    <xf numFmtId="0" fontId="27" fillId="4" borderId="1" xfId="7" applyFont="1" applyFill="1" applyBorder="1" applyAlignment="1">
      <alignment horizontal="center" vertical="center"/>
    </xf>
    <xf numFmtId="0" fontId="23" fillId="4" borderId="1" xfId="7" applyFont="1" applyFill="1" applyBorder="1" applyAlignment="1">
      <alignment horizontal="center" vertical="center"/>
    </xf>
    <xf numFmtId="0" fontId="24" fillId="4" borderId="1" xfId="7" applyFont="1" applyFill="1" applyBorder="1" applyAlignment="1">
      <alignment horizontal="center" vertical="center"/>
    </xf>
    <xf numFmtId="0" fontId="26" fillId="4" borderId="5" xfId="7" applyFont="1" applyFill="1" applyBorder="1" applyAlignment="1">
      <alignment horizontal="center" vertical="center" wrapText="1" justifyLastLine="1"/>
    </xf>
    <xf numFmtId="0" fontId="28" fillId="4" borderId="5" xfId="7" applyFont="1" applyFill="1" applyBorder="1" applyAlignment="1">
      <alignment horizontal="left" vertical="center" wrapText="1"/>
    </xf>
    <xf numFmtId="0" fontId="29" fillId="4" borderId="6" xfId="7" applyFont="1" applyFill="1" applyBorder="1" applyAlignment="1">
      <alignment horizontal="left" vertical="center" wrapText="1"/>
    </xf>
    <xf numFmtId="0" fontId="29" fillId="4" borderId="4" xfId="7" applyFont="1" applyFill="1" applyBorder="1" applyAlignment="1">
      <alignment horizontal="left" vertical="center" wrapText="1"/>
    </xf>
    <xf numFmtId="0" fontId="1" fillId="0" borderId="0" xfId="13" applyAlignment="1">
      <alignment horizontal="right" vertical="center"/>
    </xf>
    <xf numFmtId="0" fontId="51" fillId="0" borderId="19" xfId="13" applyFont="1" applyBorder="1" applyAlignment="1" applyProtection="1">
      <alignment horizontal="center" vertical="center"/>
      <protection locked="0"/>
    </xf>
    <xf numFmtId="0" fontId="51" fillId="0" borderId="10" xfId="13" applyFont="1" applyBorder="1" applyAlignment="1" applyProtection="1">
      <alignment horizontal="center" vertical="center"/>
      <protection locked="0"/>
    </xf>
    <xf numFmtId="0" fontId="51" fillId="0" borderId="0" xfId="13" applyFont="1" applyAlignment="1" applyProtection="1">
      <alignment horizontal="center" vertical="center"/>
      <protection locked="0"/>
    </xf>
    <xf numFmtId="0" fontId="51" fillId="0" borderId="9" xfId="13" applyFont="1" applyBorder="1" applyAlignment="1" applyProtection="1">
      <alignment horizontal="center" vertical="center"/>
      <protection locked="0"/>
    </xf>
    <xf numFmtId="0" fontId="50" fillId="0" borderId="11" xfId="13" applyFont="1" applyBorder="1" applyAlignment="1" applyProtection="1">
      <alignment horizontal="center" vertical="center"/>
      <protection locked="0"/>
    </xf>
    <xf numFmtId="0" fontId="50" fillId="0" borderId="10" xfId="13" applyFont="1" applyBorder="1" applyAlignment="1" applyProtection="1">
      <alignment horizontal="center" vertical="center"/>
      <protection locked="0"/>
    </xf>
    <xf numFmtId="0" fontId="50" fillId="0" borderId="8" xfId="13" applyFont="1" applyBorder="1" applyAlignment="1" applyProtection="1">
      <alignment horizontal="center" vertical="center"/>
      <protection locked="0"/>
    </xf>
    <xf numFmtId="0" fontId="50" fillId="0" borderId="9" xfId="13" applyFont="1" applyBorder="1" applyAlignment="1" applyProtection="1">
      <alignment horizontal="center" vertical="center"/>
      <protection locked="0"/>
    </xf>
    <xf numFmtId="0" fontId="50" fillId="0" borderId="40" xfId="13" applyFont="1" applyBorder="1" applyAlignment="1" applyProtection="1">
      <alignment horizontal="center" vertical="center"/>
      <protection locked="0"/>
    </xf>
    <xf numFmtId="0" fontId="50" fillId="0" borderId="39" xfId="13" applyFont="1" applyBorder="1" applyAlignment="1" applyProtection="1">
      <alignment horizontal="center" vertical="center"/>
      <protection locked="0"/>
    </xf>
    <xf numFmtId="49" fontId="50" fillId="0" borderId="11" xfId="13" applyNumberFormat="1" applyFont="1" applyBorder="1" applyAlignment="1" applyProtection="1">
      <alignment horizontal="center" vertical="center"/>
      <protection locked="0"/>
    </xf>
    <xf numFmtId="49" fontId="50" fillId="0" borderId="10" xfId="13" applyNumberFormat="1" applyFont="1" applyBorder="1" applyAlignment="1" applyProtection="1">
      <alignment horizontal="center" vertical="center"/>
      <protection locked="0"/>
    </xf>
    <xf numFmtId="49" fontId="50" fillId="0" borderId="8" xfId="13" applyNumberFormat="1" applyFont="1" applyBorder="1" applyAlignment="1" applyProtection="1">
      <alignment horizontal="center" vertical="center"/>
      <protection locked="0"/>
    </xf>
    <xf numFmtId="49" fontId="50" fillId="0" borderId="9" xfId="13" applyNumberFormat="1" applyFont="1" applyBorder="1" applyAlignment="1" applyProtection="1">
      <alignment horizontal="center" vertical="center"/>
      <protection locked="0"/>
    </xf>
    <xf numFmtId="49" fontId="50" fillId="0" borderId="40" xfId="13" applyNumberFormat="1" applyFont="1" applyBorder="1" applyAlignment="1" applyProtection="1">
      <alignment horizontal="center" vertical="center"/>
      <protection locked="0"/>
    </xf>
    <xf numFmtId="49" fontId="50" fillId="0" borderId="39" xfId="13" applyNumberFormat="1" applyFont="1" applyBorder="1" applyAlignment="1" applyProtection="1">
      <alignment horizontal="center" vertical="center"/>
      <protection locked="0"/>
    </xf>
    <xf numFmtId="0" fontId="50" fillId="0" borderId="47" xfId="13" applyFont="1" applyBorder="1" applyAlignment="1" applyProtection="1">
      <alignment horizontal="center" vertical="center"/>
      <protection locked="0"/>
    </xf>
    <xf numFmtId="0" fontId="50" fillId="0" borderId="25" xfId="13" applyFont="1" applyBorder="1" applyAlignment="1" applyProtection="1">
      <alignment horizontal="center" vertical="center"/>
      <protection locked="0"/>
    </xf>
    <xf numFmtId="0" fontId="50" fillId="0" borderId="48" xfId="13" applyFont="1" applyBorder="1" applyAlignment="1" applyProtection="1">
      <alignment horizontal="center" vertical="center"/>
      <protection locked="0"/>
    </xf>
    <xf numFmtId="0" fontId="50" fillId="0" borderId="44" xfId="13" applyFont="1" applyBorder="1" applyAlignment="1" applyProtection="1">
      <alignment horizontal="center" vertical="center"/>
      <protection locked="0"/>
    </xf>
    <xf numFmtId="0" fontId="50" fillId="0" borderId="22" xfId="13" applyFont="1" applyBorder="1" applyAlignment="1" applyProtection="1">
      <alignment horizontal="center" vertical="center"/>
      <protection locked="0"/>
    </xf>
    <xf numFmtId="0" fontId="50" fillId="0" borderId="45" xfId="13" applyFont="1" applyBorder="1" applyAlignment="1" applyProtection="1">
      <alignment horizontal="center" vertical="center"/>
      <protection locked="0"/>
    </xf>
    <xf numFmtId="0" fontId="50" fillId="0" borderId="0" xfId="13" applyFont="1" applyAlignment="1" applyProtection="1">
      <alignment horizontal="center" vertical="center"/>
      <protection locked="0"/>
    </xf>
    <xf numFmtId="0" fontId="50" fillId="0" borderId="13" xfId="13" applyFont="1" applyBorder="1" applyAlignment="1" applyProtection="1">
      <alignment horizontal="center" vertical="center"/>
      <protection locked="0"/>
    </xf>
    <xf numFmtId="0" fontId="17" fillId="0" borderId="49" xfId="13" applyFont="1" applyBorder="1" applyAlignment="1">
      <alignment horizontal="center" vertical="center"/>
    </xf>
    <xf numFmtId="0" fontId="17" fillId="0" borderId="66" xfId="13" applyFont="1" applyBorder="1" applyAlignment="1">
      <alignment horizontal="center" vertical="center"/>
    </xf>
    <xf numFmtId="0" fontId="1" fillId="0" borderId="47" xfId="13" applyBorder="1" applyAlignment="1" applyProtection="1">
      <alignment horizontal="center" vertical="center"/>
      <protection locked="0"/>
    </xf>
    <xf numFmtId="0" fontId="1" fillId="0" borderId="48" xfId="13" applyBorder="1" applyAlignment="1" applyProtection="1">
      <alignment horizontal="center" vertical="center"/>
      <protection locked="0"/>
    </xf>
    <xf numFmtId="0" fontId="1" fillId="0" borderId="40" xfId="13" applyBorder="1" applyAlignment="1" applyProtection="1">
      <alignment horizontal="center" vertical="center"/>
      <protection locked="0"/>
    </xf>
    <xf numFmtId="0" fontId="1" fillId="0" borderId="39" xfId="13" applyBorder="1" applyAlignment="1" applyProtection="1">
      <alignment horizontal="center" vertical="center"/>
      <protection locked="0"/>
    </xf>
    <xf numFmtId="0" fontId="51" fillId="0" borderId="49" xfId="13" applyFont="1" applyBorder="1" applyAlignment="1" applyProtection="1">
      <alignment horizontal="center" vertical="center"/>
      <protection locked="0"/>
    </xf>
    <xf numFmtId="0" fontId="51" fillId="0" borderId="66" xfId="13" applyFont="1" applyBorder="1" applyAlignment="1" applyProtection="1">
      <alignment horizontal="center" vertical="center"/>
      <protection locked="0"/>
    </xf>
    <xf numFmtId="0" fontId="50" fillId="0" borderId="26" xfId="13" applyFont="1" applyBorder="1" applyAlignment="1" applyProtection="1">
      <alignment horizontal="center" vertical="center"/>
      <protection locked="0"/>
    </xf>
    <xf numFmtId="0" fontId="50" fillId="0" borderId="21" xfId="13" applyFont="1" applyBorder="1" applyAlignment="1" applyProtection="1">
      <alignment horizontal="center" vertical="center"/>
      <protection locked="0"/>
    </xf>
    <xf numFmtId="49" fontId="50" fillId="0" borderId="26" xfId="13" applyNumberFormat="1" applyFont="1" applyBorder="1" applyAlignment="1" applyProtection="1">
      <alignment horizontal="center" vertical="center"/>
      <protection locked="0"/>
    </xf>
    <xf numFmtId="49" fontId="50" fillId="0" borderId="21" xfId="13" applyNumberFormat="1" applyFont="1" applyBorder="1" applyAlignment="1" applyProtection="1">
      <alignment horizontal="center" vertical="center"/>
      <protection locked="0"/>
    </xf>
    <xf numFmtId="0" fontId="51" fillId="0" borderId="8" xfId="13" applyFont="1" applyBorder="1" applyAlignment="1" applyProtection="1">
      <alignment horizontal="center" vertical="center"/>
      <protection locked="0"/>
    </xf>
    <xf numFmtId="0" fontId="51" fillId="0" borderId="26" xfId="13" applyFont="1" applyBorder="1" applyAlignment="1" applyProtection="1">
      <alignment horizontal="center" vertical="center"/>
      <protection locked="0"/>
    </xf>
    <xf numFmtId="0" fontId="51" fillId="0" borderId="28" xfId="13" applyFont="1" applyBorder="1" applyAlignment="1" applyProtection="1">
      <alignment horizontal="center" vertical="center"/>
      <protection locked="0"/>
    </xf>
    <xf numFmtId="0" fontId="51" fillId="0" borderId="21" xfId="13" applyFont="1" applyBorder="1" applyAlignment="1" applyProtection="1">
      <alignment horizontal="center" vertical="center"/>
      <protection locked="0"/>
    </xf>
    <xf numFmtId="0" fontId="50" fillId="0" borderId="28" xfId="13" applyFont="1" applyBorder="1" applyAlignment="1" applyProtection="1">
      <alignment horizontal="center" vertical="center"/>
      <protection locked="0"/>
    </xf>
    <xf numFmtId="0" fontId="17" fillId="0" borderId="20" xfId="13" applyFont="1" applyBorder="1" applyAlignment="1">
      <alignment horizontal="center" vertical="center"/>
    </xf>
    <xf numFmtId="0" fontId="1" fillId="0" borderId="26" xfId="13" applyBorder="1" applyAlignment="1" applyProtection="1">
      <alignment horizontal="center" vertical="center"/>
      <protection locked="0"/>
    </xf>
    <xf numFmtId="0" fontId="1" fillId="0" borderId="21" xfId="13" applyBorder="1" applyAlignment="1" applyProtection="1">
      <alignment horizontal="center" vertical="center"/>
      <protection locked="0"/>
    </xf>
    <xf numFmtId="0" fontId="51" fillId="0" borderId="20" xfId="13" applyFont="1" applyBorder="1" applyAlignment="1" applyProtection="1">
      <alignment horizontal="center" vertical="center"/>
      <protection locked="0"/>
    </xf>
    <xf numFmtId="0" fontId="1" fillId="0" borderId="64" xfId="13" applyBorder="1" applyAlignment="1">
      <alignment horizontal="center" vertical="center"/>
    </xf>
    <xf numFmtId="0" fontId="1" fillId="0" borderId="43" xfId="13" applyBorder="1" applyAlignment="1">
      <alignment horizontal="center" vertical="center"/>
    </xf>
    <xf numFmtId="0" fontId="1" fillId="0" borderId="63" xfId="13" applyBorder="1" applyAlignment="1">
      <alignment horizontal="center" vertical="center"/>
    </xf>
    <xf numFmtId="0" fontId="54" fillId="0" borderId="44" xfId="13" applyFont="1" applyBorder="1" applyAlignment="1" applyProtection="1">
      <alignment horizontal="left" vertical="center"/>
      <protection locked="0"/>
    </xf>
    <xf numFmtId="0" fontId="54" fillId="0" borderId="22" xfId="13" applyFont="1" applyBorder="1" applyAlignment="1" applyProtection="1">
      <alignment horizontal="left" vertical="center"/>
      <protection locked="0"/>
    </xf>
    <xf numFmtId="0" fontId="54" fillId="0" borderId="45" xfId="13" applyFont="1" applyBorder="1" applyAlignment="1" applyProtection="1">
      <alignment horizontal="left" vertical="center"/>
      <protection locked="0"/>
    </xf>
    <xf numFmtId="0" fontId="17" fillId="0" borderId="2" xfId="13" applyFont="1" applyBorder="1" applyAlignment="1">
      <alignment horizontal="center" vertical="center"/>
    </xf>
    <xf numFmtId="0" fontId="17" fillId="0" borderId="14" xfId="13" applyFont="1" applyBorder="1" applyAlignment="1">
      <alignment horizontal="center" vertical="center"/>
    </xf>
    <xf numFmtId="0" fontId="17" fillId="0" borderId="46" xfId="13" applyFont="1" applyBorder="1" applyAlignment="1">
      <alignment horizontal="center" vertical="center"/>
    </xf>
    <xf numFmtId="0" fontId="1" fillId="0" borderId="11" xfId="13" applyBorder="1" applyAlignment="1" applyProtection="1">
      <alignment horizontal="center" vertical="center"/>
      <protection locked="0"/>
    </xf>
    <xf numFmtId="0" fontId="1" fillId="0" borderId="10" xfId="13" applyBorder="1" applyAlignment="1" applyProtection="1">
      <alignment horizontal="center" vertical="center"/>
      <protection locked="0"/>
    </xf>
    <xf numFmtId="0" fontId="1" fillId="0" borderId="8" xfId="13" applyBorder="1" applyAlignment="1" applyProtection="1">
      <alignment horizontal="center" vertical="center"/>
      <protection locked="0"/>
    </xf>
    <xf numFmtId="0" fontId="1" fillId="0" borderId="9" xfId="13" applyBorder="1" applyAlignment="1" applyProtection="1">
      <alignment horizontal="center" vertical="center"/>
      <protection locked="0"/>
    </xf>
    <xf numFmtId="0" fontId="1" fillId="0" borderId="44" xfId="13" applyBorder="1" applyAlignment="1" applyProtection="1">
      <alignment horizontal="center" vertical="center"/>
      <protection locked="0"/>
    </xf>
    <xf numFmtId="0" fontId="1" fillId="0" borderId="45" xfId="13" applyBorder="1" applyAlignment="1" applyProtection="1">
      <alignment horizontal="center" vertical="center"/>
      <protection locked="0"/>
    </xf>
    <xf numFmtId="0" fontId="50" fillId="0" borderId="2" xfId="13" applyFont="1" applyBorder="1" applyAlignment="1" applyProtection="1">
      <alignment horizontal="center" vertical="center"/>
      <protection locked="0"/>
    </xf>
    <xf numFmtId="0" fontId="51" fillId="0" borderId="14" xfId="13" applyFont="1" applyBorder="1" applyAlignment="1" applyProtection="1">
      <alignment horizontal="center" vertical="center"/>
      <protection locked="0"/>
    </xf>
    <xf numFmtId="0" fontId="51" fillId="0" borderId="46" xfId="13" applyFont="1" applyBorder="1" applyAlignment="1" applyProtection="1">
      <alignment horizontal="center" vertical="center"/>
      <protection locked="0"/>
    </xf>
    <xf numFmtId="0" fontId="45" fillId="0" borderId="11" xfId="13" applyFont="1" applyBorder="1" applyAlignment="1">
      <alignment horizontal="center" vertical="center"/>
    </xf>
    <xf numFmtId="0" fontId="45" fillId="0" borderId="8" xfId="13" applyFont="1" applyBorder="1" applyAlignment="1">
      <alignment horizontal="center" vertical="center"/>
    </xf>
    <xf numFmtId="0" fontId="1" fillId="0" borderId="65" xfId="13" applyBorder="1" applyAlignment="1">
      <alignment horizontal="center" vertical="center"/>
    </xf>
    <xf numFmtId="0" fontId="17" fillId="0" borderId="32" xfId="13" applyFont="1" applyBorder="1" applyAlignment="1">
      <alignment horizontal="center" vertical="center" wrapText="1"/>
    </xf>
    <xf numFmtId="0" fontId="17" fillId="0" borderId="33" xfId="13" applyFont="1" applyBorder="1" applyAlignment="1">
      <alignment horizontal="center" vertical="center" wrapText="1"/>
    </xf>
    <xf numFmtId="0" fontId="17" fillId="0" borderId="34" xfId="13" applyFont="1" applyBorder="1" applyAlignment="1">
      <alignment horizontal="center" vertical="center" wrapText="1"/>
    </xf>
    <xf numFmtId="0" fontId="17" fillId="0" borderId="18" xfId="13" applyFont="1" applyBorder="1" applyAlignment="1">
      <alignment horizontal="center" vertical="center" wrapText="1"/>
    </xf>
    <xf numFmtId="0" fontId="17" fillId="0" borderId="13" xfId="13" applyFont="1" applyBorder="1" applyAlignment="1">
      <alignment horizontal="center" vertical="center" wrapText="1"/>
    </xf>
    <xf numFmtId="0" fontId="17" fillId="0" borderId="39" xfId="13" applyFont="1" applyBorder="1" applyAlignment="1">
      <alignment horizontal="center" vertical="center" wrapText="1"/>
    </xf>
    <xf numFmtId="0" fontId="17" fillId="0" borderId="35" xfId="13" applyFont="1" applyBorder="1" applyAlignment="1">
      <alignment horizontal="center" vertical="center" wrapText="1"/>
    </xf>
    <xf numFmtId="0" fontId="17" fillId="0" borderId="40" xfId="13" applyFont="1" applyBorder="1" applyAlignment="1">
      <alignment horizontal="center" vertical="center" wrapText="1"/>
    </xf>
    <xf numFmtId="0" fontId="1" fillId="0" borderId="35" xfId="13" applyBorder="1" applyAlignment="1" applyProtection="1">
      <alignment horizontal="center" vertical="center" wrapText="1"/>
      <protection locked="0"/>
    </xf>
    <xf numFmtId="0" fontId="1" fillId="0" borderId="33" xfId="13" applyBorder="1" applyAlignment="1" applyProtection="1">
      <alignment horizontal="center" vertical="center" wrapText="1"/>
      <protection locked="0"/>
    </xf>
    <xf numFmtId="0" fontId="1" fillId="0" borderId="40" xfId="13" applyBorder="1" applyAlignment="1" applyProtection="1">
      <alignment horizontal="center" vertical="center" wrapText="1"/>
      <protection locked="0"/>
    </xf>
    <xf numFmtId="0" fontId="1" fillId="0" borderId="13" xfId="13" applyBorder="1" applyAlignment="1" applyProtection="1">
      <alignment horizontal="center" vertical="center" wrapText="1"/>
      <protection locked="0"/>
    </xf>
    <xf numFmtId="0" fontId="17" fillId="0" borderId="36" xfId="13" applyFont="1" applyBorder="1" applyAlignment="1">
      <alignment horizontal="center" vertical="center" wrapText="1"/>
    </xf>
    <xf numFmtId="0" fontId="17" fillId="0" borderId="17" xfId="13" applyFont="1" applyBorder="1" applyAlignment="1">
      <alignment horizontal="center" vertical="center" wrapText="1"/>
    </xf>
    <xf numFmtId="0" fontId="1" fillId="0" borderId="36" xfId="13" applyBorder="1" applyAlignment="1" applyProtection="1">
      <alignment horizontal="center" vertical="center" wrapText="1"/>
      <protection locked="0"/>
    </xf>
    <xf numFmtId="0" fontId="1" fillId="0" borderId="17" xfId="13" applyBorder="1" applyAlignment="1" applyProtection="1">
      <alignment horizontal="center" vertical="center" wrapText="1"/>
      <protection locked="0"/>
    </xf>
    <xf numFmtId="0" fontId="50" fillId="0" borderId="67" xfId="13" applyFont="1" applyBorder="1" applyAlignment="1" applyProtection="1">
      <alignment horizontal="center" vertical="center"/>
      <protection locked="0"/>
    </xf>
    <xf numFmtId="0" fontId="50" fillId="0" borderId="68" xfId="13" applyFont="1" applyBorder="1" applyAlignment="1" applyProtection="1">
      <alignment horizontal="center" vertical="center"/>
      <protection locked="0"/>
    </xf>
    <xf numFmtId="0" fontId="50" fillId="0" borderId="69" xfId="13" applyFont="1" applyBorder="1" applyAlignment="1" applyProtection="1">
      <alignment horizontal="center" vertical="center"/>
      <protection locked="0"/>
    </xf>
    <xf numFmtId="182" fontId="20" fillId="0" borderId="19" xfId="13" applyNumberFormat="1" applyFont="1" applyBorder="1" applyAlignment="1" applyProtection="1">
      <alignment horizontal="center" vertical="center" shrinkToFit="1"/>
      <protection locked="0"/>
    </xf>
    <xf numFmtId="182" fontId="20" fillId="0" borderId="10" xfId="13" applyNumberFormat="1" applyFont="1" applyBorder="1" applyAlignment="1" applyProtection="1">
      <alignment horizontal="center" vertical="center" shrinkToFit="1"/>
      <protection locked="0"/>
    </xf>
    <xf numFmtId="182" fontId="20" fillId="0" borderId="0" xfId="13" applyNumberFormat="1" applyFont="1" applyAlignment="1" applyProtection="1">
      <alignment horizontal="center" vertical="center" shrinkToFit="1"/>
      <protection locked="0"/>
    </xf>
    <xf numFmtId="182" fontId="20" fillId="0" borderId="9" xfId="13" applyNumberFormat="1" applyFont="1" applyBorder="1" applyAlignment="1" applyProtection="1">
      <alignment horizontal="center" vertical="center" shrinkToFit="1"/>
      <protection locked="0"/>
    </xf>
    <xf numFmtId="49" fontId="51" fillId="0" borderId="8" xfId="13" applyNumberFormat="1" applyFont="1" applyBorder="1" applyAlignment="1" applyProtection="1">
      <alignment horizontal="center" vertical="center"/>
      <protection locked="0"/>
    </xf>
    <xf numFmtId="49" fontId="51" fillId="0" borderId="9" xfId="13" applyNumberFormat="1" applyFont="1" applyBorder="1" applyAlignment="1" applyProtection="1">
      <alignment horizontal="center" vertical="center"/>
      <protection locked="0"/>
    </xf>
    <xf numFmtId="49" fontId="51" fillId="0" borderId="26" xfId="13" applyNumberFormat="1" applyFont="1" applyBorder="1" applyAlignment="1" applyProtection="1">
      <alignment horizontal="center" vertical="center"/>
      <protection locked="0"/>
    </xf>
    <xf numFmtId="49" fontId="51" fillId="0" borderId="21" xfId="13" applyNumberFormat="1" applyFont="1" applyBorder="1" applyAlignment="1" applyProtection="1">
      <alignment horizontal="center" vertical="center"/>
      <protection locked="0"/>
    </xf>
    <xf numFmtId="0" fontId="51" fillId="0" borderId="47" xfId="13" applyFont="1" applyBorder="1" applyProtection="1">
      <alignment vertical="center"/>
      <protection locked="0"/>
    </xf>
    <xf numFmtId="0" fontId="51" fillId="0" borderId="25" xfId="13" applyFont="1" applyBorder="1" applyProtection="1">
      <alignment vertical="center"/>
      <protection locked="0"/>
    </xf>
    <xf numFmtId="0" fontId="51" fillId="0" borderId="48" xfId="13" applyFont="1" applyBorder="1" applyProtection="1">
      <alignment vertical="center"/>
      <protection locked="0"/>
    </xf>
    <xf numFmtId="0" fontId="51" fillId="0" borderId="44" xfId="13" applyFont="1" applyBorder="1" applyProtection="1">
      <alignment vertical="center"/>
      <protection locked="0"/>
    </xf>
    <xf numFmtId="0" fontId="51" fillId="0" borderId="22" xfId="13" applyFont="1" applyBorder="1" applyProtection="1">
      <alignment vertical="center"/>
      <protection locked="0"/>
    </xf>
    <xf numFmtId="0" fontId="51" fillId="0" borderId="45" xfId="13" applyFont="1" applyBorder="1" applyProtection="1">
      <alignment vertical="center"/>
      <protection locked="0"/>
    </xf>
    <xf numFmtId="0" fontId="51" fillId="0" borderId="26" xfId="13" applyFont="1" applyBorder="1" applyProtection="1">
      <alignment vertical="center"/>
      <protection locked="0"/>
    </xf>
    <xf numFmtId="0" fontId="51" fillId="0" borderId="28" xfId="13" applyFont="1" applyBorder="1" applyProtection="1">
      <alignment vertical="center"/>
      <protection locked="0"/>
    </xf>
    <xf numFmtId="0" fontId="51" fillId="0" borderId="21" xfId="13" applyFont="1" applyBorder="1" applyProtection="1">
      <alignment vertical="center"/>
      <protection locked="0"/>
    </xf>
    <xf numFmtId="0" fontId="51" fillId="0" borderId="47" xfId="13" applyFont="1" applyBorder="1" applyAlignment="1" applyProtection="1">
      <alignment horizontal="center" vertical="center" shrinkToFit="1"/>
      <protection locked="0"/>
    </xf>
    <xf numFmtId="0" fontId="51" fillId="0" borderId="48" xfId="13" applyFont="1" applyBorder="1" applyAlignment="1" applyProtection="1">
      <alignment horizontal="center" vertical="center" shrinkToFit="1"/>
      <protection locked="0"/>
    </xf>
    <xf numFmtId="0" fontId="51" fillId="0" borderId="26" xfId="13" applyFont="1" applyBorder="1" applyAlignment="1" applyProtection="1">
      <alignment horizontal="center" vertical="center" shrinkToFit="1"/>
      <protection locked="0"/>
    </xf>
    <xf numFmtId="0" fontId="51" fillId="0" borderId="21" xfId="13" applyFont="1" applyBorder="1" applyAlignment="1" applyProtection="1">
      <alignment horizontal="center" vertical="center" shrinkToFit="1"/>
      <protection locked="0"/>
    </xf>
    <xf numFmtId="0" fontId="52" fillId="19" borderId="0" xfId="13" applyFont="1" applyFill="1" applyAlignment="1">
      <alignment horizontal="left" vertical="center" wrapText="1"/>
    </xf>
    <xf numFmtId="0" fontId="53" fillId="19" borderId="0" xfId="13" applyFont="1" applyFill="1" applyAlignment="1">
      <alignment horizontal="left" vertical="center" wrapText="1"/>
    </xf>
    <xf numFmtId="181" fontId="50" fillId="0" borderId="11" xfId="13" applyNumberFormat="1" applyFont="1" applyBorder="1" applyAlignment="1" applyProtection="1">
      <alignment horizontal="center" vertical="center"/>
      <protection locked="0"/>
    </xf>
    <xf numFmtId="181" fontId="50" fillId="0" borderId="10" xfId="13" applyNumberFormat="1" applyFont="1" applyBorder="1" applyAlignment="1" applyProtection="1">
      <alignment horizontal="center" vertical="center"/>
      <protection locked="0"/>
    </xf>
    <xf numFmtId="181" fontId="51" fillId="0" borderId="8" xfId="13" applyNumberFormat="1" applyFont="1" applyBorder="1" applyAlignment="1" applyProtection="1">
      <alignment horizontal="center" vertical="center"/>
      <protection locked="0"/>
    </xf>
    <xf numFmtId="181" fontId="51" fillId="0" borderId="9" xfId="13" applyNumberFormat="1" applyFont="1" applyBorder="1" applyAlignment="1" applyProtection="1">
      <alignment horizontal="center" vertical="center"/>
      <protection locked="0"/>
    </xf>
    <xf numFmtId="181" fontId="51" fillId="0" borderId="26" xfId="13" applyNumberFormat="1" applyFont="1" applyBorder="1" applyAlignment="1" applyProtection="1">
      <alignment horizontal="center" vertical="center"/>
      <protection locked="0"/>
    </xf>
    <xf numFmtId="181" fontId="51" fillId="0" borderId="21" xfId="13" applyNumberFormat="1" applyFont="1" applyBorder="1" applyAlignment="1" applyProtection="1">
      <alignment horizontal="center" vertical="center"/>
      <protection locked="0"/>
    </xf>
    <xf numFmtId="0" fontId="51" fillId="0" borderId="47" xfId="13" applyFont="1" applyBorder="1" applyAlignment="1" applyProtection="1">
      <alignment horizontal="left" vertical="center"/>
      <protection locked="0"/>
    </xf>
    <xf numFmtId="0" fontId="51" fillId="0" borderId="25" xfId="13" applyFont="1" applyBorder="1" applyAlignment="1" applyProtection="1">
      <alignment horizontal="left" vertical="center"/>
      <protection locked="0"/>
    </xf>
    <xf numFmtId="0" fontId="51" fillId="0" borderId="48" xfId="13" applyFont="1" applyBorder="1" applyAlignment="1" applyProtection="1">
      <alignment horizontal="left" vertical="center"/>
      <protection locked="0"/>
    </xf>
    <xf numFmtId="0" fontId="51" fillId="0" borderId="44" xfId="13" applyFont="1" applyBorder="1" applyAlignment="1" applyProtection="1">
      <alignment horizontal="left" vertical="center"/>
      <protection locked="0"/>
    </xf>
    <xf numFmtId="0" fontId="51" fillId="0" borderId="22" xfId="13" applyFont="1" applyBorder="1" applyAlignment="1" applyProtection="1">
      <alignment horizontal="left" vertical="center"/>
      <protection locked="0"/>
    </xf>
    <xf numFmtId="0" fontId="51" fillId="0" borderId="45" xfId="13" applyFont="1" applyBorder="1" applyAlignment="1" applyProtection="1">
      <alignment horizontal="left" vertical="center"/>
      <protection locked="0"/>
    </xf>
    <xf numFmtId="0" fontId="51" fillId="0" borderId="26" xfId="13" applyFont="1" applyBorder="1" applyAlignment="1" applyProtection="1">
      <alignment horizontal="left" vertical="center"/>
      <protection locked="0"/>
    </xf>
    <xf numFmtId="0" fontId="51" fillId="0" borderId="28" xfId="13" applyFont="1" applyBorder="1" applyAlignment="1" applyProtection="1">
      <alignment horizontal="left" vertical="center"/>
      <protection locked="0"/>
    </xf>
    <xf numFmtId="0" fontId="51" fillId="0" borderId="21" xfId="13" applyFont="1" applyBorder="1" applyAlignment="1" applyProtection="1">
      <alignment horizontal="left" vertical="center"/>
      <protection locked="0"/>
    </xf>
    <xf numFmtId="0" fontId="49" fillId="0" borderId="44" xfId="13" applyFont="1" applyBorder="1" applyAlignment="1" applyProtection="1">
      <alignment horizontal="left" vertical="center"/>
      <protection locked="0"/>
    </xf>
    <xf numFmtId="0" fontId="49" fillId="0" borderId="22" xfId="13" applyFont="1" applyBorder="1" applyAlignment="1" applyProtection="1">
      <alignment horizontal="left" vertical="center"/>
      <protection locked="0"/>
    </xf>
    <xf numFmtId="0" fontId="49" fillId="0" borderId="45" xfId="13" applyFont="1" applyBorder="1" applyAlignment="1" applyProtection="1">
      <alignment horizontal="left" vertical="center"/>
      <protection locked="0"/>
    </xf>
    <xf numFmtId="0" fontId="50" fillId="0" borderId="11" xfId="13" applyFont="1" applyBorder="1" applyAlignment="1" applyProtection="1">
      <alignment horizontal="center" vertical="center" shrinkToFit="1"/>
      <protection locked="0"/>
    </xf>
    <xf numFmtId="0" fontId="50" fillId="0" borderId="10" xfId="13" applyFont="1" applyBorder="1" applyAlignment="1" applyProtection="1">
      <alignment horizontal="center" vertical="center" shrinkToFit="1"/>
      <protection locked="0"/>
    </xf>
    <xf numFmtId="0" fontId="51" fillId="0" borderId="8" xfId="13" applyFont="1" applyBorder="1" applyAlignment="1" applyProtection="1">
      <alignment horizontal="center" vertical="center" shrinkToFit="1"/>
      <protection locked="0"/>
    </xf>
    <xf numFmtId="0" fontId="51" fillId="0" borderId="9" xfId="13" applyFont="1" applyBorder="1" applyAlignment="1" applyProtection="1">
      <alignment horizontal="center" vertical="center" shrinkToFit="1"/>
      <protection locked="0"/>
    </xf>
    <xf numFmtId="0" fontId="51" fillId="0" borderId="44" xfId="13" applyFont="1" applyBorder="1" applyAlignment="1" applyProtection="1">
      <alignment horizontal="center" vertical="center" shrinkToFit="1"/>
      <protection locked="0"/>
    </xf>
    <xf numFmtId="0" fontId="51" fillId="0" borderId="45" xfId="13" applyFont="1" applyBorder="1" applyAlignment="1" applyProtection="1">
      <alignment horizontal="center" vertical="center" shrinkToFit="1"/>
      <protection locked="0"/>
    </xf>
    <xf numFmtId="0" fontId="19" fillId="0" borderId="11" xfId="13" applyFont="1" applyBorder="1" applyAlignment="1">
      <alignment horizontal="center" vertical="center"/>
    </xf>
    <xf numFmtId="0" fontId="20" fillId="0" borderId="8" xfId="13" applyFont="1" applyBorder="1" applyAlignment="1">
      <alignment horizontal="center" vertical="center"/>
    </xf>
    <xf numFmtId="0" fontId="49" fillId="0" borderId="67" xfId="13" applyFont="1" applyBorder="1" applyProtection="1">
      <alignment vertical="center"/>
      <protection locked="0"/>
    </xf>
    <xf numFmtId="0" fontId="49" fillId="0" borderId="68" xfId="13" applyFont="1" applyBorder="1" applyProtection="1">
      <alignment vertical="center"/>
      <protection locked="0"/>
    </xf>
    <xf numFmtId="0" fontId="49" fillId="0" borderId="69" xfId="13" applyFont="1" applyBorder="1" applyProtection="1">
      <alignment vertical="center"/>
      <protection locked="0"/>
    </xf>
    <xf numFmtId="0" fontId="46" fillId="0" borderId="8" xfId="13" applyFont="1" applyBorder="1" applyAlignment="1">
      <alignment horizontal="left" vertical="center"/>
    </xf>
    <xf numFmtId="0" fontId="46" fillId="0" borderId="0" xfId="13" applyFont="1" applyAlignment="1">
      <alignment horizontal="left" vertical="center"/>
    </xf>
    <xf numFmtId="0" fontId="46" fillId="0" borderId="9" xfId="13" applyFont="1" applyBorder="1" applyAlignment="1">
      <alignment horizontal="left" vertical="center"/>
    </xf>
    <xf numFmtId="0" fontId="46" fillId="0" borderId="44" xfId="13" applyFont="1" applyBorder="1" applyAlignment="1">
      <alignment horizontal="left" vertical="center"/>
    </xf>
    <xf numFmtId="0" fontId="46" fillId="0" borderId="22" xfId="13" applyFont="1" applyBorder="1" applyAlignment="1">
      <alignment horizontal="left" vertical="center"/>
    </xf>
    <xf numFmtId="0" fontId="46" fillId="0" borderId="45" xfId="13" applyFont="1" applyBorder="1" applyAlignment="1">
      <alignment horizontal="left" vertical="center"/>
    </xf>
    <xf numFmtId="0" fontId="47" fillId="0" borderId="8" xfId="13" applyFont="1" applyBorder="1" applyAlignment="1">
      <alignment horizontal="center" vertical="top"/>
    </xf>
    <xf numFmtId="0" fontId="47" fillId="0" borderId="0" xfId="13" applyFont="1" applyAlignment="1">
      <alignment horizontal="center" vertical="top"/>
    </xf>
    <xf numFmtId="0" fontId="47" fillId="0" borderId="9" xfId="13" applyFont="1" applyBorder="1" applyAlignment="1">
      <alignment horizontal="center" vertical="top"/>
    </xf>
    <xf numFmtId="0" fontId="46" fillId="0" borderId="47" xfId="13" applyFont="1" applyBorder="1" applyAlignment="1">
      <alignment horizontal="left" vertical="center" wrapText="1"/>
    </xf>
    <xf numFmtId="0" fontId="46" fillId="0" borderId="25" xfId="13" applyFont="1" applyBorder="1" applyAlignment="1">
      <alignment horizontal="left" vertical="center" wrapText="1"/>
    </xf>
    <xf numFmtId="0" fontId="46" fillId="0" borderId="48" xfId="13" applyFont="1" applyBorder="1" applyAlignment="1">
      <alignment horizontal="left" vertical="center" wrapText="1"/>
    </xf>
    <xf numFmtId="0" fontId="46" fillId="0" borderId="26" xfId="13" applyFont="1" applyBorder="1" applyAlignment="1">
      <alignment horizontal="left" vertical="center" wrapText="1"/>
    </xf>
    <xf numFmtId="0" fontId="46" fillId="0" borderId="28" xfId="13" applyFont="1" applyBorder="1" applyAlignment="1">
      <alignment horizontal="left" vertical="center" wrapText="1"/>
    </xf>
    <xf numFmtId="0" fontId="46" fillId="0" borderId="21" xfId="13" applyFont="1" applyBorder="1" applyAlignment="1">
      <alignment horizontal="left" vertical="center" wrapText="1"/>
    </xf>
    <xf numFmtId="0" fontId="48" fillId="0" borderId="49" xfId="13" applyFont="1" applyBorder="1" applyAlignment="1">
      <alignment horizontal="center" vertical="center"/>
    </xf>
    <xf numFmtId="0" fontId="48" fillId="0" borderId="20" xfId="13" applyFont="1" applyBorder="1" applyAlignment="1">
      <alignment horizontal="center" vertical="center"/>
    </xf>
    <xf numFmtId="0" fontId="47" fillId="0" borderId="47" xfId="13" applyFont="1" applyBorder="1" applyAlignment="1">
      <alignment horizontal="center" vertical="center" shrinkToFit="1"/>
    </xf>
    <xf numFmtId="0" fontId="47" fillId="0" borderId="48" xfId="13" applyFont="1" applyBorder="1" applyAlignment="1">
      <alignment horizontal="center" vertical="center" shrinkToFit="1"/>
    </xf>
    <xf numFmtId="0" fontId="47" fillId="0" borderId="26" xfId="13" applyFont="1" applyBorder="1" applyAlignment="1">
      <alignment horizontal="center" vertical="center" shrinkToFit="1"/>
    </xf>
    <xf numFmtId="0" fontId="47" fillId="0" borderId="21" xfId="13" applyFont="1" applyBorder="1" applyAlignment="1">
      <alignment horizontal="center" vertical="center" shrinkToFit="1"/>
    </xf>
    <xf numFmtId="0" fontId="46" fillId="0" borderId="49" xfId="13" applyFont="1" applyBorder="1" applyAlignment="1">
      <alignment horizontal="center" vertical="center"/>
    </xf>
    <xf numFmtId="0" fontId="46" fillId="0" borderId="20" xfId="13" applyFont="1" applyBorder="1" applyAlignment="1">
      <alignment horizontal="center" vertical="center"/>
    </xf>
    <xf numFmtId="0" fontId="49" fillId="0" borderId="44" xfId="13" applyFont="1" applyBorder="1" applyProtection="1">
      <alignment vertical="center"/>
      <protection locked="0"/>
    </xf>
    <xf numFmtId="0" fontId="49" fillId="0" borderId="22" xfId="13" applyFont="1" applyBorder="1" applyProtection="1">
      <alignment vertical="center"/>
      <protection locked="0"/>
    </xf>
    <xf numFmtId="0" fontId="49" fillId="0" borderId="45" xfId="13" applyFont="1" applyBorder="1" applyProtection="1">
      <alignment vertical="center"/>
      <protection locked="0"/>
    </xf>
    <xf numFmtId="0" fontId="20" fillId="0" borderId="19" xfId="13" applyFont="1" applyBorder="1" applyAlignment="1" applyProtection="1">
      <alignment horizontal="center" vertical="center" shrinkToFit="1"/>
      <protection locked="0"/>
    </xf>
    <xf numFmtId="0" fontId="20" fillId="0" borderId="10" xfId="13" applyFont="1" applyBorder="1" applyAlignment="1" applyProtection="1">
      <alignment horizontal="center" vertical="center" shrinkToFit="1"/>
      <protection locked="0"/>
    </xf>
    <xf numFmtId="0" fontId="20" fillId="0" borderId="0" xfId="13" applyFont="1" applyAlignment="1" applyProtection="1">
      <alignment horizontal="center" vertical="center" shrinkToFit="1"/>
      <protection locked="0"/>
    </xf>
    <xf numFmtId="0" fontId="20" fillId="0" borderId="9" xfId="13" applyFont="1" applyBorder="1" applyAlignment="1" applyProtection="1">
      <alignment horizontal="center" vertical="center" shrinkToFit="1"/>
      <protection locked="0"/>
    </xf>
    <xf numFmtId="0" fontId="36" fillId="19" borderId="0" xfId="13" applyFont="1" applyFill="1" applyAlignment="1">
      <alignment horizontal="center" vertical="center"/>
    </xf>
    <xf numFmtId="0" fontId="36" fillId="0" borderId="0" xfId="13" applyFont="1" applyAlignment="1">
      <alignment horizontal="center" vertical="center"/>
    </xf>
    <xf numFmtId="0" fontId="55" fillId="19" borderId="0" xfId="13" applyFont="1" applyFill="1" applyAlignment="1">
      <alignment horizontal="center" vertical="center"/>
    </xf>
    <xf numFmtId="0" fontId="37" fillId="0" borderId="0" xfId="13" applyFont="1" applyAlignment="1">
      <alignment horizontal="center" vertical="center"/>
    </xf>
    <xf numFmtId="0" fontId="28" fillId="0" borderId="0" xfId="13" applyFont="1" applyAlignment="1">
      <alignment horizontal="center" vertical="center" wrapText="1"/>
    </xf>
    <xf numFmtId="0" fontId="29" fillId="0" borderId="0" xfId="13" applyFont="1" applyAlignment="1">
      <alignment horizontal="left" vertical="top" wrapText="1"/>
    </xf>
    <xf numFmtId="0" fontId="29" fillId="0" borderId="0" xfId="13" applyFont="1" applyAlignment="1">
      <alignment horizontal="left" vertical="top"/>
    </xf>
    <xf numFmtId="0" fontId="1" fillId="0" borderId="0" xfId="13" applyAlignment="1">
      <alignment horizontal="left" vertical="center"/>
    </xf>
    <xf numFmtId="0" fontId="1" fillId="0" borderId="41" xfId="13" applyBorder="1" applyAlignment="1">
      <alignment horizontal="center" vertical="center"/>
    </xf>
    <xf numFmtId="0" fontId="1" fillId="0" borderId="50" xfId="13" applyBorder="1" applyAlignment="1">
      <alignment horizontal="center" vertical="center"/>
    </xf>
    <xf numFmtId="0" fontId="17" fillId="0" borderId="35" xfId="13" applyFont="1" applyBorder="1" applyAlignment="1">
      <alignment horizontal="left" vertical="center"/>
    </xf>
    <xf numFmtId="0" fontId="17" fillId="0" borderId="33" xfId="13" applyFont="1" applyBorder="1" applyAlignment="1">
      <alignment horizontal="left" vertical="center"/>
    </xf>
    <xf numFmtId="0" fontId="17" fillId="0" borderId="34" xfId="13" applyFont="1" applyBorder="1" applyAlignment="1">
      <alignment horizontal="left" vertical="center"/>
    </xf>
    <xf numFmtId="0" fontId="17" fillId="0" borderId="44" xfId="13" applyFont="1" applyBorder="1" applyAlignment="1">
      <alignment horizontal="left" vertical="center"/>
    </xf>
    <xf numFmtId="0" fontId="17" fillId="0" borderId="22" xfId="13" applyFont="1" applyBorder="1" applyAlignment="1">
      <alignment horizontal="left" vertical="center"/>
    </xf>
    <xf numFmtId="0" fontId="17" fillId="0" borderId="45" xfId="13" applyFont="1" applyBorder="1" applyAlignment="1">
      <alignment horizontal="left" vertical="center"/>
    </xf>
    <xf numFmtId="0" fontId="17" fillId="0" borderId="42" xfId="13" applyFont="1" applyBorder="1" applyAlignment="1">
      <alignment horizontal="center" vertical="center"/>
    </xf>
    <xf numFmtId="0" fontId="1" fillId="0" borderId="35" xfId="13" applyBorder="1" applyAlignment="1">
      <alignment horizontal="center" vertical="center"/>
    </xf>
    <xf numFmtId="0" fontId="1" fillId="0" borderId="34" xfId="13" applyBorder="1" applyAlignment="1">
      <alignment horizontal="center" vertical="center"/>
    </xf>
    <xf numFmtId="0" fontId="1" fillId="0" borderId="44" xfId="13" applyBorder="1" applyAlignment="1">
      <alignment horizontal="center" vertical="center"/>
    </xf>
    <xf numFmtId="0" fontId="1" fillId="0" borderId="45" xfId="13" applyBorder="1" applyAlignment="1">
      <alignment horizontal="center" vertical="center"/>
    </xf>
    <xf numFmtId="0" fontId="21" fillId="0" borderId="42" xfId="13" applyFont="1" applyBorder="1" applyAlignment="1">
      <alignment horizontal="center" vertical="center" wrapText="1"/>
    </xf>
    <xf numFmtId="0" fontId="21" fillId="0" borderId="14" xfId="13" applyFont="1" applyBorder="1" applyAlignment="1">
      <alignment horizontal="center" vertical="center"/>
    </xf>
    <xf numFmtId="0" fontId="17" fillId="0" borderId="35"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9" borderId="35" xfId="13" applyFont="1" applyFill="1" applyBorder="1" applyAlignment="1">
      <alignment horizontal="center" vertical="center" wrapText="1"/>
    </xf>
    <xf numFmtId="0" fontId="17" fillId="9" borderId="36" xfId="13" applyFont="1" applyFill="1" applyBorder="1" applyAlignment="1">
      <alignment horizontal="center" vertical="center" wrapText="1"/>
    </xf>
    <xf numFmtId="0" fontId="17" fillId="9" borderId="8" xfId="13" applyFont="1" applyFill="1" applyBorder="1" applyAlignment="1">
      <alignment horizontal="center" vertical="center" wrapText="1"/>
    </xf>
    <xf numFmtId="0" fontId="17" fillId="9" borderId="38" xfId="13" applyFont="1" applyFill="1" applyBorder="1" applyAlignment="1">
      <alignment horizontal="center" vertical="center" wrapText="1"/>
    </xf>
    <xf numFmtId="0" fontId="17" fillId="9" borderId="51" xfId="13" applyFont="1" applyFill="1" applyBorder="1" applyAlignment="1">
      <alignment horizontal="center" vertical="center" wrapText="1"/>
    </xf>
    <xf numFmtId="0" fontId="17" fillId="9" borderId="54" xfId="13" applyFont="1" applyFill="1" applyBorder="1" applyAlignment="1">
      <alignment horizontal="center" vertical="center" wrapText="1"/>
    </xf>
    <xf numFmtId="0" fontId="40" fillId="0" borderId="11" xfId="13" applyFont="1" applyBorder="1" applyAlignment="1">
      <alignment horizontal="center" vertical="center"/>
    </xf>
    <xf numFmtId="0" fontId="40" fillId="0" borderId="19" xfId="13" applyFont="1" applyBorder="1" applyAlignment="1">
      <alignment horizontal="center" vertical="center"/>
    </xf>
    <xf numFmtId="0" fontId="40" fillId="0" borderId="10" xfId="13" applyFont="1" applyBorder="1" applyAlignment="1">
      <alignment horizontal="center" vertical="center"/>
    </xf>
    <xf numFmtId="0" fontId="40" fillId="0" borderId="8" xfId="13" applyFont="1" applyBorder="1" applyAlignment="1">
      <alignment horizontal="center" vertical="center"/>
    </xf>
    <xf numFmtId="0" fontId="40" fillId="0" borderId="0" xfId="13" applyFont="1" applyAlignment="1">
      <alignment horizontal="center" vertical="center"/>
    </xf>
    <xf numFmtId="0" fontId="40" fillId="0" borderId="9" xfId="13" applyFont="1" applyBorder="1" applyAlignment="1">
      <alignment horizontal="center" vertical="center"/>
    </xf>
    <xf numFmtId="0" fontId="40" fillId="0" borderId="51" xfId="13" applyFont="1" applyBorder="1" applyAlignment="1">
      <alignment horizontal="center" vertical="center"/>
    </xf>
    <xf numFmtId="0" fontId="40" fillId="0" borderId="29" xfId="13" applyFont="1" applyBorder="1" applyAlignment="1">
      <alignment horizontal="center" vertical="center"/>
    </xf>
    <xf numFmtId="0" fontId="40" fillId="0" borderId="52" xfId="13" applyFont="1" applyBorder="1" applyAlignment="1">
      <alignment horizontal="center" vertical="center"/>
    </xf>
    <xf numFmtId="0" fontId="17" fillId="0" borderId="11" xfId="13" applyFont="1" applyBorder="1" applyAlignment="1">
      <alignment horizontal="center" vertical="center"/>
    </xf>
    <xf numFmtId="0" fontId="17" fillId="0" borderId="10"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51" xfId="13" applyFont="1" applyBorder="1" applyAlignment="1">
      <alignment horizontal="center" vertical="center"/>
    </xf>
    <xf numFmtId="0" fontId="17" fillId="0" borderId="52" xfId="13" applyFont="1" applyBorder="1" applyAlignment="1">
      <alignment horizontal="center" vertical="center"/>
    </xf>
    <xf numFmtId="0" fontId="17" fillId="0" borderId="47" xfId="13" applyFont="1" applyBorder="1" applyAlignment="1">
      <alignment horizontal="left" vertical="center"/>
    </xf>
    <xf numFmtId="0" fontId="17" fillId="0" borderId="25" xfId="13" applyFont="1" applyBorder="1" applyAlignment="1">
      <alignment horizontal="left" vertical="center"/>
    </xf>
    <xf numFmtId="0" fontId="17" fillId="0" borderId="48" xfId="13" applyFont="1" applyBorder="1" applyAlignment="1">
      <alignment horizontal="left" vertical="center"/>
    </xf>
    <xf numFmtId="0" fontId="17" fillId="0" borderId="51" xfId="13" applyFont="1" applyBorder="1" applyAlignment="1">
      <alignment horizontal="left" vertical="center"/>
    </xf>
    <xf numFmtId="0" fontId="17" fillId="0" borderId="29" xfId="13" applyFont="1" applyBorder="1" applyAlignment="1">
      <alignment horizontal="left" vertical="center"/>
    </xf>
    <xf numFmtId="0" fontId="17" fillId="0" borderId="52" xfId="13" applyFont="1" applyBorder="1" applyAlignment="1">
      <alignment horizontal="left" vertical="center"/>
    </xf>
    <xf numFmtId="0" fontId="17" fillId="0" borderId="53" xfId="13" applyFont="1" applyBorder="1" applyAlignment="1">
      <alignment horizontal="center" vertical="center"/>
    </xf>
    <xf numFmtId="0" fontId="1" fillId="0" borderId="47" xfId="13" applyBorder="1" applyAlignment="1">
      <alignment horizontal="center" vertical="center"/>
    </xf>
    <xf numFmtId="0" fontId="1" fillId="0" borderId="48" xfId="13" applyBorder="1" applyAlignment="1">
      <alignment horizontal="center" vertical="center"/>
    </xf>
    <xf numFmtId="0" fontId="1" fillId="0" borderId="51" xfId="13" applyBorder="1" applyAlignment="1">
      <alignment horizontal="center" vertical="center"/>
    </xf>
    <xf numFmtId="0" fontId="1" fillId="0" borderId="52" xfId="13" applyBorder="1" applyAlignment="1">
      <alignment horizontal="center" vertical="center"/>
    </xf>
    <xf numFmtId="0" fontId="21" fillId="0" borderId="49" xfId="13" applyFont="1" applyBorder="1" applyAlignment="1">
      <alignment horizontal="center" vertical="center" wrapText="1"/>
    </xf>
    <xf numFmtId="0" fontId="21" fillId="0" borderId="53" xfId="13" applyFont="1" applyBorder="1" applyAlignment="1">
      <alignment horizontal="center" vertical="center"/>
    </xf>
    <xf numFmtId="0" fontId="29" fillId="0" borderId="0" xfId="13" applyFont="1" applyAlignment="1">
      <alignment horizontal="center" vertical="center" wrapText="1"/>
    </xf>
    <xf numFmtId="0" fontId="28" fillId="0" borderId="0" xfId="13" applyFont="1" applyAlignment="1">
      <alignment horizontal="left" vertical="top" wrapText="1"/>
    </xf>
    <xf numFmtId="0" fontId="58" fillId="0" borderId="0" xfId="13" applyFont="1" applyAlignment="1">
      <alignment horizontal="left" wrapText="1"/>
    </xf>
    <xf numFmtId="0" fontId="31" fillId="0" borderId="32" xfId="13" applyFont="1" applyBorder="1" applyAlignment="1">
      <alignment horizontal="center" vertical="center" wrapText="1"/>
    </xf>
    <xf numFmtId="0" fontId="21" fillId="0" borderId="33" xfId="13" applyFont="1" applyBorder="1" applyAlignment="1">
      <alignment horizontal="center" vertical="center" wrapText="1"/>
    </xf>
    <xf numFmtId="0" fontId="21" fillId="0" borderId="34" xfId="13" applyFont="1" applyBorder="1" applyAlignment="1">
      <alignment horizontal="center" vertical="center" wrapText="1"/>
    </xf>
    <xf numFmtId="0" fontId="21" fillId="0" borderId="37" xfId="13" applyFont="1" applyBorder="1" applyAlignment="1">
      <alignment horizontal="center" vertical="center" wrapText="1"/>
    </xf>
    <xf numFmtId="0" fontId="21" fillId="0" borderId="0" xfId="13" applyFont="1" applyAlignment="1">
      <alignment horizontal="center" vertical="center" wrapText="1"/>
    </xf>
    <xf numFmtId="0" fontId="21" fillId="0" borderId="9" xfId="13" applyFont="1" applyBorder="1" applyAlignment="1">
      <alignment horizontal="center" vertical="center" wrapText="1"/>
    </xf>
    <xf numFmtId="0" fontId="21" fillId="0" borderId="18" xfId="13" applyFont="1" applyBorder="1" applyAlignment="1">
      <alignment horizontal="center" vertical="center" wrapText="1"/>
    </xf>
    <xf numFmtId="0" fontId="31" fillId="0" borderId="13" xfId="13" applyFont="1" applyBorder="1" applyAlignment="1">
      <alignment horizontal="center" vertical="center" wrapText="1"/>
    </xf>
    <xf numFmtId="0" fontId="21" fillId="0" borderId="13" xfId="13" applyFont="1" applyBorder="1" applyAlignment="1">
      <alignment horizontal="center" vertical="center" wrapText="1"/>
    </xf>
    <xf numFmtId="0" fontId="21" fillId="0" borderId="39" xfId="13" applyFont="1" applyBorder="1" applyAlignment="1">
      <alignment horizontal="center" vertical="center" wrapText="1"/>
    </xf>
    <xf numFmtId="0" fontId="39" fillId="0" borderId="35" xfId="13" applyFont="1" applyBorder="1" applyAlignment="1">
      <alignment horizontal="center" vertical="center" wrapText="1"/>
    </xf>
    <xf numFmtId="0" fontId="39" fillId="0" borderId="8" xfId="13" applyFont="1" applyBorder="1" applyAlignment="1">
      <alignment horizontal="center" vertical="center" wrapText="1"/>
    </xf>
    <xf numFmtId="0" fontId="39" fillId="0" borderId="40" xfId="13" applyFont="1" applyBorder="1" applyAlignment="1">
      <alignment horizontal="center" vertical="center" wrapText="1"/>
    </xf>
    <xf numFmtId="0" fontId="1" fillId="0" borderId="36" xfId="13" applyBorder="1" applyAlignment="1">
      <alignment horizontal="right" wrapText="1"/>
    </xf>
    <xf numFmtId="0" fontId="1" fillId="0" borderId="38" xfId="13" applyBorder="1" applyAlignment="1">
      <alignment horizontal="right" wrapText="1"/>
    </xf>
    <xf numFmtId="0" fontId="1" fillId="0" borderId="17" xfId="13" applyBorder="1" applyAlignment="1">
      <alignment horizontal="right" wrapText="1"/>
    </xf>
    <xf numFmtId="0" fontId="21" fillId="0" borderId="37" xfId="13" applyFont="1" applyBorder="1" applyAlignment="1">
      <alignment horizontal="left" vertical="center" wrapText="1"/>
    </xf>
    <xf numFmtId="0" fontId="21" fillId="0" borderId="0" xfId="13" applyFont="1" applyBorder="1" applyAlignment="1">
      <alignment horizontal="left" vertical="center"/>
    </xf>
    <xf numFmtId="0" fontId="21" fillId="0" borderId="37" xfId="13" applyFont="1" applyBorder="1" applyAlignment="1">
      <alignment horizontal="left" vertical="center"/>
    </xf>
    <xf numFmtId="0" fontId="41" fillId="0" borderId="55" xfId="13" applyFont="1" applyBorder="1" applyAlignment="1">
      <alignment horizontal="center" vertical="center"/>
    </xf>
    <xf numFmtId="0" fontId="41" fillId="0" borderId="43" xfId="13" applyFont="1" applyBorder="1" applyAlignment="1">
      <alignment horizontal="center" vertical="center"/>
    </xf>
    <xf numFmtId="0" fontId="41" fillId="0" borderId="63" xfId="13" applyFont="1" applyBorder="1" applyAlignment="1">
      <alignment horizontal="center" vertical="center"/>
    </xf>
    <xf numFmtId="0" fontId="57" fillId="0" borderId="56" xfId="13" applyFont="1" applyBorder="1" applyAlignment="1">
      <alignment horizontal="left" vertical="center"/>
    </xf>
    <xf numFmtId="0" fontId="57" fillId="0" borderId="57" xfId="13" applyFont="1" applyBorder="1" applyAlignment="1">
      <alignment horizontal="left" vertical="center"/>
    </xf>
    <xf numFmtId="0" fontId="57" fillId="0" borderId="58" xfId="13" applyFont="1" applyBorder="1" applyAlignment="1">
      <alignment horizontal="left" vertical="center"/>
    </xf>
    <xf numFmtId="0" fontId="42" fillId="0" borderId="59" xfId="13" applyFont="1" applyBorder="1" applyAlignment="1">
      <alignment horizontal="center" vertical="center"/>
    </xf>
    <xf numFmtId="0" fontId="42" fillId="0" borderId="14" xfId="13" applyFont="1" applyBorder="1" applyAlignment="1">
      <alignment horizontal="center" vertical="center"/>
    </xf>
    <xf numFmtId="0" fontId="42" fillId="0" borderId="46" xfId="13" applyFont="1" applyBorder="1" applyAlignment="1">
      <alignment horizontal="center" vertical="center"/>
    </xf>
    <xf numFmtId="0" fontId="43" fillId="0" borderId="60" xfId="13" applyFont="1" applyBorder="1" applyAlignment="1">
      <alignment horizontal="center" vertical="center" shrinkToFit="1"/>
    </xf>
    <xf numFmtId="0" fontId="44" fillId="0" borderId="61" xfId="13" applyFont="1" applyBorder="1" applyAlignment="1">
      <alignment horizontal="center" vertical="center" shrinkToFit="1"/>
    </xf>
    <xf numFmtId="0" fontId="44" fillId="0" borderId="8" xfId="13" applyFont="1" applyBorder="1" applyAlignment="1">
      <alignment horizontal="center" vertical="center" shrinkToFit="1"/>
    </xf>
    <xf numFmtId="0" fontId="44" fillId="0" borderId="9" xfId="13" applyFont="1" applyBorder="1" applyAlignment="1">
      <alignment horizontal="center" vertical="center" shrinkToFit="1"/>
    </xf>
    <xf numFmtId="0" fontId="44" fillId="0" borderId="44" xfId="13" applyFont="1" applyBorder="1" applyAlignment="1">
      <alignment horizontal="center" vertical="center" shrinkToFit="1"/>
    </xf>
    <xf numFmtId="0" fontId="44" fillId="0" borderId="45" xfId="13" applyFont="1" applyBorder="1" applyAlignment="1">
      <alignment horizontal="center" vertical="center" shrinkToFit="1"/>
    </xf>
    <xf numFmtId="0" fontId="59" fillId="0" borderId="59" xfId="13" applyFont="1" applyBorder="1" applyAlignment="1">
      <alignment horizontal="center" vertical="center"/>
    </xf>
    <xf numFmtId="0" fontId="59" fillId="0" borderId="14" xfId="13" applyFont="1" applyBorder="1" applyAlignment="1">
      <alignment horizontal="center" vertical="center"/>
    </xf>
    <xf numFmtId="0" fontId="59" fillId="0" borderId="46" xfId="13" applyFont="1" applyBorder="1" applyAlignment="1">
      <alignment horizontal="center" vertical="center"/>
    </xf>
    <xf numFmtId="0" fontId="45" fillId="0" borderId="60" xfId="13" applyFont="1" applyBorder="1" applyAlignment="1">
      <alignment horizontal="center" vertical="center"/>
    </xf>
    <xf numFmtId="0" fontId="45" fillId="0" borderId="62" xfId="13" applyFont="1" applyBorder="1" applyAlignment="1">
      <alignment horizontal="center" vertical="center" shrinkToFit="1"/>
    </xf>
    <xf numFmtId="0" fontId="45" fillId="0" borderId="61" xfId="13" applyFont="1" applyBorder="1" applyAlignment="1">
      <alignment horizontal="center" vertical="center" shrinkToFit="1"/>
    </xf>
    <xf numFmtId="0" fontId="45" fillId="0" borderId="0" xfId="13" applyFont="1" applyAlignment="1">
      <alignment horizontal="center" vertical="center" shrinkToFit="1"/>
    </xf>
    <xf numFmtId="0" fontId="45" fillId="0" borderId="9" xfId="13" applyFont="1" applyBorder="1" applyAlignment="1">
      <alignment horizontal="center" vertical="center" shrinkToFit="1"/>
    </xf>
    <xf numFmtId="0" fontId="42" fillId="0" borderId="60" xfId="13" applyFont="1" applyBorder="1" applyAlignment="1">
      <alignment horizontal="center" vertical="center"/>
    </xf>
    <xf numFmtId="0" fontId="42" fillId="0" borderId="61" xfId="13" applyFont="1" applyBorder="1" applyAlignment="1">
      <alignment horizontal="center" vertical="center"/>
    </xf>
    <xf numFmtId="0" fontId="42" fillId="0" borderId="8" xfId="13" applyFont="1" applyBorder="1" applyAlignment="1">
      <alignment horizontal="center" vertical="center"/>
    </xf>
    <xf numFmtId="0" fontId="42" fillId="0" borderId="9" xfId="13" applyFont="1" applyBorder="1" applyAlignment="1">
      <alignment horizontal="center" vertical="center"/>
    </xf>
    <xf numFmtId="0" fontId="42" fillId="0" borderId="26" xfId="13" applyFont="1" applyBorder="1" applyAlignment="1">
      <alignment horizontal="center" vertical="center"/>
    </xf>
    <xf numFmtId="0" fontId="42" fillId="0" borderId="21" xfId="13" applyFont="1" applyBorder="1" applyAlignment="1">
      <alignment horizontal="center" vertical="center"/>
    </xf>
    <xf numFmtId="0" fontId="24" fillId="4" borderId="0" xfId="12" applyFont="1" applyFill="1" applyAlignment="1">
      <alignment horizontal="center" vertical="top"/>
    </xf>
    <xf numFmtId="0" fontId="33" fillId="4" borderId="0" xfId="12" applyFont="1" applyFill="1" applyBorder="1" applyAlignment="1">
      <alignment horizontal="right"/>
    </xf>
    <xf numFmtId="0" fontId="3" fillId="4" borderId="0" xfId="12" applyFont="1" applyFill="1" applyBorder="1" applyAlignment="1">
      <alignment horizontal="right"/>
    </xf>
    <xf numFmtId="0" fontId="34" fillId="4" borderId="0" xfId="12" applyFont="1" applyFill="1" applyBorder="1" applyAlignment="1">
      <alignment horizontal="left"/>
    </xf>
    <xf numFmtId="0" fontId="33" fillId="4" borderId="0" xfId="12" applyFont="1" applyFill="1" applyBorder="1" applyAlignment="1">
      <alignment horizontal="left"/>
    </xf>
    <xf numFmtId="0" fontId="33" fillId="4" borderId="19" xfId="12" applyFont="1" applyFill="1" applyBorder="1" applyAlignment="1">
      <alignment horizontal="left"/>
    </xf>
    <xf numFmtId="0" fontId="35" fillId="4" borderId="0" xfId="0" applyFont="1" applyFill="1" applyBorder="1" applyAlignment="1">
      <alignment horizontal="left" wrapText="1"/>
    </xf>
    <xf numFmtId="0" fontId="18" fillId="4" borderId="8"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3" fillId="15" borderId="23" xfId="0" applyFont="1" applyFill="1" applyBorder="1" applyAlignment="1">
      <alignment horizontal="center" vertical="center" shrinkToFit="1"/>
    </xf>
    <xf numFmtId="0" fontId="13" fillId="15" borderId="16" xfId="0" applyFont="1" applyFill="1" applyBorder="1" applyAlignment="1">
      <alignment horizontal="center" vertical="center" shrinkToFit="1"/>
    </xf>
    <xf numFmtId="0" fontId="17" fillId="11" borderId="18" xfId="0" applyFont="1" applyFill="1" applyBorder="1" applyAlignment="1">
      <alignment horizontal="center" vertical="center"/>
    </xf>
    <xf numFmtId="0" fontId="17" fillId="11" borderId="13" xfId="0" applyFont="1" applyFill="1" applyBorder="1" applyAlignment="1">
      <alignment horizontal="center" vertical="center"/>
    </xf>
    <xf numFmtId="0" fontId="17" fillId="11" borderId="17" xfId="0" applyFont="1" applyFill="1" applyBorder="1" applyAlignment="1">
      <alignment horizontal="center" vertical="center"/>
    </xf>
    <xf numFmtId="0" fontId="17" fillId="4" borderId="2" xfId="0" applyFont="1" applyFill="1" applyBorder="1" applyAlignment="1">
      <alignment horizontal="center" vertical="center" shrinkToFit="1"/>
    </xf>
    <xf numFmtId="0" fontId="17" fillId="4" borderId="14"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3" fillId="10" borderId="5" xfId="0" applyFont="1" applyFill="1" applyBorder="1" applyAlignment="1">
      <alignment horizontal="center" vertical="center" shrinkToFit="1"/>
    </xf>
    <xf numFmtId="0" fontId="13" fillId="10" borderId="4" xfId="0" applyFont="1" applyFill="1" applyBorder="1" applyAlignment="1">
      <alignment horizontal="center" vertical="center" shrinkToFit="1"/>
    </xf>
    <xf numFmtId="0" fontId="13" fillId="14" borderId="5" xfId="0" applyFont="1" applyFill="1" applyBorder="1" applyAlignment="1">
      <alignment horizontal="center" vertical="center" shrinkToFit="1"/>
    </xf>
    <xf numFmtId="0" fontId="13" fillId="14" borderId="4" xfId="0" applyFont="1" applyFill="1" applyBorder="1" applyAlignment="1">
      <alignment horizontal="center" vertical="center" shrinkToFit="1"/>
    </xf>
    <xf numFmtId="0" fontId="13" fillId="6" borderId="5"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1" fillId="4" borderId="28" xfId="12" applyFont="1" applyFill="1" applyBorder="1" applyAlignment="1"/>
    <xf numFmtId="0" fontId="34" fillId="4" borderId="28" xfId="12" applyFont="1" applyFill="1" applyBorder="1" applyAlignment="1">
      <alignment horizontal="right"/>
    </xf>
    <xf numFmtId="0" fontId="3" fillId="4" borderId="0" xfId="12" applyFill="1" applyBorder="1" applyAlignment="1"/>
    <xf numFmtId="0" fontId="1" fillId="4" borderId="0" xfId="12" applyFont="1" applyFill="1">
      <alignment vertical="center"/>
    </xf>
  </cellXfs>
  <cellStyles count="14">
    <cellStyle name="パーセント" xfId="1" builtinId="5"/>
    <cellStyle name="パーセント 2" xfId="5" xr:uid="{00000000-0005-0000-0000-000001000000}"/>
    <cellStyle name="桁区切り 2" xfId="4" xr:uid="{00000000-0005-0000-0000-000003000000}"/>
    <cellStyle name="桁区切り 2 2" xfId="10" xr:uid="{00000000-0005-0000-0000-000004000000}"/>
    <cellStyle name="桁区切り 3" xfId="8" xr:uid="{00000000-0005-0000-0000-000005000000}"/>
    <cellStyle name="標準" xfId="0" builtinId="0"/>
    <cellStyle name="標準 2" xfId="3" xr:uid="{00000000-0005-0000-0000-000007000000}"/>
    <cellStyle name="標準 3" xfId="2" xr:uid="{00000000-0005-0000-0000-000008000000}"/>
    <cellStyle name="標準 3 2" xfId="9" xr:uid="{00000000-0005-0000-0000-000009000000}"/>
    <cellStyle name="標準 3 3" xfId="11" xr:uid="{00000000-0005-0000-0000-00000A000000}"/>
    <cellStyle name="標準 4" xfId="6" xr:uid="{00000000-0005-0000-0000-00000B000000}"/>
    <cellStyle name="標準 5" xfId="7" xr:uid="{00000000-0005-0000-0000-00000C000000}"/>
    <cellStyle name="標準 5 2" xfId="12" xr:uid="{00000000-0005-0000-0000-00000D000000}"/>
    <cellStyle name="標準 6" xfId="13" xr:uid="{5E08AB7B-59B2-47C3-919B-DFCF42D9DFF5}"/>
  </cellStyles>
  <dxfs count="83">
    <dxf>
      <font>
        <b val="0"/>
        <i val="0"/>
        <strike val="0"/>
        <condense val="0"/>
        <extend val="0"/>
        <outline val="0"/>
        <shadow val="0"/>
        <u val="none"/>
        <vertAlign val="baseline"/>
        <sz val="11"/>
        <color theme="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Ｐゴシック"/>
        <scheme val="minor"/>
      </font>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auto="1"/>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solid">
          <fgColor indexed="64"/>
          <bgColor rgb="FFFFE5FF"/>
        </patternFill>
      </fill>
      <alignment horizontal="general" vertical="center" textRotation="0" wrapText="0" relativeIndent="0" justifyLastLine="0" shrinkToFit="1" readingOrder="0"/>
      <border diagonalUp="0" diagonalDown="0">
        <left style="thin">
          <color auto="1"/>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center" textRotation="0" wrapText="0" relativeIndent="0" justifyLastLine="0" shrinkToFit="1" readingOrder="0"/>
      <border diagonalUp="0" diagonalDown="0" outline="0">
        <left style="thin">
          <color indexed="64"/>
        </left>
        <right style="thin">
          <color auto="1"/>
        </right>
        <top style="thin">
          <color auto="1"/>
        </top>
        <bottom style="thin">
          <color auto="1"/>
        </bottom>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numFmt numFmtId="0" formatCode="General"/>
      <fill>
        <patternFill patternType="solid">
          <fgColor indexed="64"/>
          <bgColor theme="0"/>
        </patternFill>
      </fill>
      <alignment horizontal="general" vertical="center" textRotation="0" wrapText="0" relativeIndent="0" justifyLastLine="0" shrinkToFit="1" readingOrder="0"/>
      <border diagonalUp="0" diagonalDown="0">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ＭＳ Ｐゴシック"/>
        <scheme val="minor"/>
      </font>
      <fill>
        <patternFill patternType="solid">
          <fgColor indexed="64"/>
          <bgColor theme="0"/>
        </patternFill>
      </fill>
      <alignment horizontal="general" vertical="center" textRotation="0" wrapText="0" relativeIndent="0" justifyLastLine="0" shrinkToFit="1" readingOrder="0"/>
      <border diagonalUp="0" diagonalDown="0">
        <left/>
        <right style="thin">
          <color indexed="64"/>
        </right>
        <top style="thin">
          <color indexed="64"/>
        </top>
        <bottom/>
        <vertical/>
        <horizontal/>
      </border>
    </dxf>
    <dxf>
      <fill>
        <patternFill patternType="solid">
          <fgColor indexed="64"/>
          <bgColor theme="5" tint="0.39997558519241921"/>
        </patternFill>
      </fill>
      <alignment horizontal="general" vertical="center" textRotation="0" wrapText="0" relativeIndent="0" justifyLastLine="0" shrinkToFit="1" readingOrder="0"/>
      <border diagonalUp="0" diagonalDown="0" outline="0">
        <left/>
        <right style="thin">
          <color indexed="64"/>
        </right>
        <top style="thin">
          <color indexed="64"/>
        </top>
        <bottom/>
      </border>
    </dxf>
    <dxf>
      <fill>
        <patternFill patternType="none">
          <fgColor indexed="64"/>
          <bgColor theme="0"/>
        </patternFill>
      </fill>
      <alignment horizontal="general" vertical="center" textRotation="0" wrapText="0" relativeIndent="0" justifyLastLine="0" shrinkToFit="1" readingOrder="0"/>
      <border diagonalUp="0" diagonalDown="0" outline="0">
        <left/>
        <right style="thin">
          <color indexed="64"/>
        </right>
        <top style="thin">
          <color indexed="64"/>
        </top>
        <bottom style="thin">
          <color indexed="64"/>
        </bottom>
      </border>
    </dxf>
    <dxf>
      <border outline="0">
        <top style="thin">
          <color rgb="FF000000"/>
        </top>
      </border>
    </dxf>
    <dxf>
      <fill>
        <patternFill patternType="solid">
          <fgColor rgb="FF000000"/>
          <bgColor rgb="FFDA9694"/>
        </patternFill>
      </fill>
    </dxf>
    <dxf>
      <border outline="0">
        <left style="thin">
          <color auto="1"/>
        </left>
        <right style="thin">
          <color auto="1"/>
        </right>
        <bottom style="thin">
          <color rgb="FF000000"/>
        </bottom>
      </border>
    </dxf>
    <dxf>
      <border outline="0">
        <bottom style="thin">
          <color auto="1"/>
        </bottom>
      </border>
    </dxf>
    <dxf>
      <numFmt numFmtId="179" formatCode="yyyy&quot;年&quot;m&quot;月&quot;;@"/>
      <fill>
        <patternFill patternType="solid">
          <fgColor indexed="64"/>
          <bgColor rgb="FFFFFF99"/>
        </patternFill>
      </fill>
      <alignment horizontal="center" vertical="center" textRotation="0" wrapText="0" indent="0" justifyLastLine="0" shrinkToFit="1" readingOrder="0"/>
      <border diagonalUp="0" diagonalDown="0" outline="0">
        <left style="thin">
          <color auto="1"/>
        </left>
        <right style="thin">
          <color auto="1"/>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0033"/>
      <color rgb="FFFFFF99"/>
      <color rgb="FF0000FF"/>
      <color rgb="FFCCCCFF"/>
      <color rgb="FFFFCCFF"/>
      <color rgb="FFCCFF99"/>
      <color rgb="FFFF66CC"/>
      <color rgb="FFCC99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35</xdr:row>
      <xdr:rowOff>142875</xdr:rowOff>
    </xdr:from>
    <xdr:to>
      <xdr:col>9</xdr:col>
      <xdr:colOff>742950</xdr:colOff>
      <xdr:row>40</xdr:row>
      <xdr:rowOff>63500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38100" y="9896475"/>
          <a:ext cx="7334250" cy="1054100"/>
        </a:xfrm>
        <a:prstGeom prst="rect">
          <a:avLst/>
        </a:prstGeom>
        <a:noFill/>
        <a:ln w="12700">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7</xdr:col>
      <xdr:colOff>409575</xdr:colOff>
      <xdr:row>25</xdr:row>
      <xdr:rowOff>47625</xdr:rowOff>
    </xdr:from>
    <xdr:to>
      <xdr:col>11</xdr:col>
      <xdr:colOff>276225</xdr:colOff>
      <xdr:row>25</xdr:row>
      <xdr:rowOff>285750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486400" y="6781800"/>
          <a:ext cx="2343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法人格省略掲載となります。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5</xdr:row>
      <xdr:rowOff>123826</xdr:rowOff>
    </xdr:from>
    <xdr:to>
      <xdr:col>6</xdr:col>
      <xdr:colOff>466725</xdr:colOff>
      <xdr:row>8</xdr:row>
      <xdr:rowOff>57151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571625" y="2209801"/>
          <a:ext cx="3400425" cy="11049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638175</xdr:colOff>
      <xdr:row>9</xdr:row>
      <xdr:rowOff>9525</xdr:rowOff>
    </xdr:from>
    <xdr:to>
      <xdr:col>9</xdr:col>
      <xdr:colOff>85725</xdr:colOff>
      <xdr:row>12</xdr:row>
      <xdr:rowOff>371475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00100" y="3571875"/>
          <a:ext cx="6067425" cy="1695450"/>
        </a:xfrm>
        <a:prstGeom prst="rect">
          <a:avLst/>
        </a:prstGeom>
        <a:noFill/>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971551</xdr:colOff>
      <xdr:row>13</xdr:row>
      <xdr:rowOff>47625</xdr:rowOff>
    </xdr:from>
    <xdr:to>
      <xdr:col>9</xdr:col>
      <xdr:colOff>104776</xdr:colOff>
      <xdr:row>15</xdr:row>
      <xdr:rowOff>238125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133476" y="5438775"/>
          <a:ext cx="5753100" cy="714375"/>
        </a:xfrm>
        <a:prstGeom prst="rect">
          <a:avLst/>
        </a:prstGeom>
        <a:noFill/>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22" displayName="テーブル22" ref="A6:AN688" totalsRowCount="1" headerRowDxfId="82" totalsRowDxfId="79" headerRowBorderDxfId="81" tableBorderDxfId="80" totalsRowBorderDxfId="78">
  <autoFilter ref="A6:AN687" xr:uid="{00000000-0009-0000-0100-000004000000}">
    <filterColumn colId="1">
      <filters>
        <filter val="③-K"/>
      </filters>
    </filterColumn>
  </autoFilter>
  <sortState xmlns:xlrd2="http://schemas.microsoft.com/office/spreadsheetml/2017/richdata2" ref="A7:AM673">
    <sortCondition ref="A4:A638"/>
  </sortState>
  <tableColumns count="40">
    <tableColumn id="1" xr3:uid="{00000000-0010-0000-0000-000001000000}" name="店舗CD" dataDxfId="77" totalsRowDxfId="76"/>
    <tableColumn id="39" xr3:uid="{00000000-0010-0000-0000-000027000000}" name="パターン" totalsRowFunction="countNums" dataDxfId="75" totalsRowDxfId="74"/>
    <tableColumn id="41" xr3:uid="{00000000-0010-0000-0000-000029000000}" name="１万円ﾙｰﾙ" dataDxfId="73" totalsRowDxfId="72">
      <calculatedColumnFormula>IF(テーブル22[[#This Row],[1-3月計]]=0,"",IF(テーブル22[[#This Row],[1-3月計]]&lt;10000,"繰越",""))</calculatedColumnFormula>
    </tableColumn>
    <tableColumn id="2" xr3:uid="{00000000-0010-0000-0000-000002000000}" name="店舗名称" totalsRowLabel="合計" dataDxfId="71" totalsRowDxfId="70"/>
    <tableColumn id="3" xr3:uid="{00000000-0010-0000-0000-000003000000}" name="郵便番号" dataDxfId="69" totalsRowDxfId="68"/>
    <tableColumn id="4" xr3:uid="{00000000-0010-0000-0000-000004000000}" name="住所" dataDxfId="67" totalsRowDxfId="66"/>
    <tableColumn id="5" xr3:uid="{00000000-0010-0000-0000-000005000000}" name="送付先名称" dataDxfId="65" totalsRowDxfId="64"/>
    <tableColumn id="6" xr3:uid="{00000000-0010-0000-0000-000006000000}" name="代表者名" dataDxfId="63" totalsRowDxfId="62"/>
    <tableColumn id="40" xr3:uid="{00000000-0010-0000-0000-000028000000}" name="特記事項" totalsRowFunction="custom" dataDxfId="61" totalsRowDxfId="60">
      <totalsRowFormula>SUBTOTAL(9,テーブル22[特記事項])</totalsRowFormula>
    </tableColumn>
    <tableColumn id="7" xr3:uid="{00000000-0010-0000-0000-000007000000}" name="1月" totalsRowFunction="sum" dataDxfId="59" totalsRowDxfId="58"/>
    <tableColumn id="8" xr3:uid="{00000000-0010-0000-0000-000008000000}" name="2月" totalsRowFunction="custom" dataDxfId="57" totalsRowDxfId="56">
      <totalsRowFormula>SUBTOTAL(109,テーブル22[2月])-K686</totalsRowFormula>
    </tableColumn>
    <tableColumn id="9" xr3:uid="{00000000-0010-0000-0000-000009000000}" name="3月" totalsRowFunction="custom" dataDxfId="55" totalsRowDxfId="54">
      <totalsRowFormula>SUBTOTAL(109,テーブル22[3月])-L686</totalsRowFormula>
    </tableColumn>
    <tableColumn id="43" xr3:uid="{00000000-0010-0000-0000-00002B000000}" name="1-3月計" totalsRowFunction="sum" dataDxfId="53" totalsRowDxfId="52"/>
    <tableColumn id="51" xr3:uid="{00000000-0010-0000-0000-000033000000}" name="入金日" totalsRowFunction="count" dataDxfId="51" totalsRowDxfId="50"/>
    <tableColumn id="49" xr3:uid="{00000000-0010-0000-0000-000031000000}" name="入金額" totalsRowFunction="sum" dataDxfId="49" totalsRowDxfId="48"/>
    <tableColumn id="48" xr3:uid="{00000000-0010-0000-0000-000030000000}" name="1-3月残高" totalsRowFunction="sum" dataDxfId="47" totalsRowDxfId="46"/>
    <tableColumn id="10" xr3:uid="{00000000-0010-0000-0000-00000A000000}" name="4月" totalsRowFunction="sum" dataDxfId="45" totalsRowDxfId="44"/>
    <tableColumn id="11" xr3:uid="{00000000-0010-0000-0000-00000B000000}" name="5月" totalsRowFunction="sum" dataDxfId="43" totalsRowDxfId="42"/>
    <tableColumn id="12" xr3:uid="{00000000-0010-0000-0000-00000C000000}" name="6月" totalsRowFunction="sum" dataDxfId="41" totalsRowDxfId="40"/>
    <tableColumn id="44" xr3:uid="{00000000-0010-0000-0000-00002C000000}" name="4-6月計" totalsRowFunction="sum" dataDxfId="39" totalsRowDxfId="38"/>
    <tableColumn id="42" xr3:uid="{00000000-0010-0000-0000-00002A000000}" name="入金日2" totalsRowFunction="count" dataDxfId="37" totalsRowDxfId="36"/>
    <tableColumn id="47" xr3:uid="{00000000-0010-0000-0000-00002F000000}" name="入金額2" totalsRowFunction="sum" dataDxfId="35" totalsRowDxfId="34"/>
    <tableColumn id="50" xr3:uid="{00000000-0010-0000-0000-000032000000}" name="1-6月残高" totalsRowFunction="sum" dataDxfId="33" totalsRowDxfId="32">
      <calculatedColumnFormula>IF(テーブル22[[#This Row],[4-6月計]]="","",IF(テーブル22[[#This Row],[4-6月計]]=テーブル22[[#This Row],[入金額2]],"",IF(テーブル22[[#This Row],[4-6月計]]&lt;テーブル22[[#This Row],[入金額2]],テーブル22[[#This Row],[4-6月計]]-テーブル22[[#This Row],[入金額2]],IF(テーブル22[[#This Row],[4-6月計]]&gt;テーブル22[[#This Row],[入金額2]],テーブル22[[#This Row],[4-6月計]]-テーブル22[[#This Row],[入金額2]],IF(テーブル22[[#This Row],[1-3月残高]]="","",)))))</calculatedColumnFormula>
    </tableColumn>
    <tableColumn id="13" xr3:uid="{00000000-0010-0000-0000-00000D000000}" name="7月" totalsRowFunction="sum" dataDxfId="31" totalsRowDxfId="30"/>
    <tableColumn id="14" xr3:uid="{00000000-0010-0000-0000-00000E000000}" name="8月" totalsRowFunction="sum" dataDxfId="29" totalsRowDxfId="28"/>
    <tableColumn id="15" xr3:uid="{00000000-0010-0000-0000-00000F000000}" name="9月" totalsRowFunction="sum" totalsRowDxfId="27"/>
    <tableColumn id="45" xr3:uid="{00000000-0010-0000-0000-00002D000000}" name="7-9月計" totalsRowFunction="sum" dataDxfId="26" totalsRowDxfId="25"/>
    <tableColumn id="52" xr3:uid="{00000000-0010-0000-0000-000034000000}" name="入金日3" totalsRowFunction="count" dataDxfId="24" totalsRowDxfId="23"/>
    <tableColumn id="53" xr3:uid="{00000000-0010-0000-0000-000035000000}" name="入金額3" totalsRowFunction="sum" dataDxfId="22" totalsRowDxfId="21"/>
    <tableColumn id="55" xr3:uid="{00000000-0010-0000-0000-000037000000}" name="1-9月残高" totalsRowFunction="sum" dataDxfId="20" totalsRowDxfId="19">
      <calculatedColumnFormula>IF(テーブル22[[#This Row],[1-6月残高]]=0,テーブル22[[#This Row],[7-9月計]]-テーブル22[[#This Row],[入金額3]],IF(テーブル22[[#This Row],[1-6月残高]]&gt;0,テーブル22[[#This Row],[1-6月残高]]+テーブル22[[#This Row],[7-9月計]]-テーブル22[[#This Row],[入金額3]]))</calculatedColumnFormula>
    </tableColumn>
    <tableColumn id="16" xr3:uid="{00000000-0010-0000-0000-000010000000}" name="10月" totalsRowFunction="sum" dataDxfId="18" totalsRowDxfId="17"/>
    <tableColumn id="17" xr3:uid="{00000000-0010-0000-0000-000011000000}" name="11月" totalsRowFunction="sum" dataDxfId="16" totalsRowDxfId="15"/>
    <tableColumn id="18" xr3:uid="{00000000-0010-0000-0000-000012000000}" name="12月" totalsRowFunction="sum" dataDxfId="14" totalsRowDxfId="13"/>
    <tableColumn id="46" xr3:uid="{00000000-0010-0000-0000-00002E000000}" name="10-12月計" totalsRowFunction="sum" dataDxfId="12" totalsRowDxfId="11">
      <calculatedColumnFormula>SUM(テーブル22[[#This Row],[10月]:[12月]])</calculatedColumnFormula>
    </tableColumn>
    <tableColumn id="56" xr3:uid="{00000000-0010-0000-0000-000038000000}" name="入金日4" totalsRowFunction="count" dataDxfId="10" totalsRowDxfId="9"/>
    <tableColumn id="57" xr3:uid="{00000000-0010-0000-0000-000039000000}" name="入金額4" totalsRowFunction="sum" dataDxfId="8" totalsRowDxfId="7"/>
    <tableColumn id="58" xr3:uid="{00000000-0010-0000-0000-00003A000000}" name="10-12月残高" totalsRowFunction="sum" dataDxfId="6" totalsRowDxfId="5">
      <calculatedColumnFormula>IF(テーブル22[[#This Row],[1-9月残高]]=0,テーブル22[[#This Row],[10-12月計]]-テーブル22[[#This Row],[入金額4]],IF(テーブル22[[#This Row],[1-9月残高]]&gt;0,テーブル22[[#This Row],[1-9月残高]]+テーブル22[[#This Row],[10-12月計]]-テーブル22[[#This Row],[入金額4]]))</calculatedColumnFormula>
    </tableColumn>
    <tableColumn id="21" xr3:uid="{00000000-0010-0000-0000-000015000000}" name="1-12月残高" totalsRowFunction="sum" dataDxfId="4" totalsRowDxfId="3"/>
    <tableColumn id="20" xr3:uid="{00000000-0010-0000-0000-000014000000}" name="入金合計" totalsRowFunction="sum" dataDxfId="2" totalsRowDxfId="1">
      <calculatedColumnFormula>SUM(テーブル22[[#This Row],[入金額]],テーブル22[[#This Row],[入金額2]],テーブル22[[#This Row],[入金額3]],テーブル22[[#This Row],[入金額4]])</calculatedColumnFormula>
    </tableColumn>
    <tableColumn id="19" xr3:uid="{00000000-0010-0000-0000-000013000000}" name="換手合計" totalsRowFunction="sum" totalsRowDxfId="0">
      <calculatedColumnFormula>SUM(J7:AG7)</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1"/>
  <sheetViews>
    <sheetView tabSelected="1" view="pageBreakPreview" zoomScaleNormal="100" zoomScaleSheetLayoutView="100" workbookViewId="0">
      <selection activeCell="B33" sqref="E33"/>
    </sheetView>
  </sheetViews>
  <sheetFormatPr defaultColWidth="9" defaultRowHeight="13.5" x14ac:dyDescent="0.15"/>
  <cols>
    <col min="1" max="1" width="2.125" style="133" customWidth="1"/>
    <col min="2" max="2" width="9.625" style="133" customWidth="1"/>
    <col min="3" max="3" width="13.375" style="133" customWidth="1"/>
    <col min="4" max="8" width="10.375" style="133" customWidth="1"/>
    <col min="9" max="10" width="10" style="133" customWidth="1"/>
    <col min="11" max="11" width="2.125" style="133" customWidth="1"/>
    <col min="12" max="16384" width="9" style="133"/>
  </cols>
  <sheetData>
    <row r="1" spans="1:10" ht="24" x14ac:dyDescent="0.15">
      <c r="A1" s="203" t="s">
        <v>1928</v>
      </c>
      <c r="B1" s="203"/>
      <c r="C1" s="203"/>
      <c r="D1" s="203"/>
      <c r="E1" s="203"/>
      <c r="F1" s="203"/>
      <c r="G1" s="203"/>
      <c r="H1" s="203"/>
      <c r="I1" s="203"/>
      <c r="J1" s="203"/>
    </row>
    <row r="2" spans="1:10" ht="24" customHeight="1" x14ac:dyDescent="0.15">
      <c r="A2" s="213" t="s">
        <v>2005</v>
      </c>
      <c r="B2" s="213"/>
      <c r="C2" s="213"/>
      <c r="D2" s="213"/>
      <c r="E2" s="213"/>
      <c r="F2" s="213"/>
      <c r="G2" s="213"/>
      <c r="H2" s="213"/>
      <c r="I2" s="213"/>
      <c r="J2" s="213"/>
    </row>
    <row r="3" spans="1:10" ht="15.75" customHeight="1" x14ac:dyDescent="0.15">
      <c r="A3" s="129"/>
      <c r="B3" s="129"/>
      <c r="C3" s="129"/>
      <c r="D3" s="129"/>
      <c r="E3" s="129"/>
      <c r="F3" s="135"/>
      <c r="G3" s="129"/>
      <c r="H3" s="129"/>
      <c r="I3" s="129"/>
      <c r="J3" s="129"/>
    </row>
    <row r="4" spans="1:10" ht="24" customHeight="1" x14ac:dyDescent="0.15">
      <c r="A4" s="129"/>
      <c r="B4" s="130" t="s">
        <v>2004</v>
      </c>
      <c r="C4" s="131"/>
      <c r="D4" s="131"/>
      <c r="E4" s="131"/>
      <c r="F4" s="131"/>
      <c r="G4" s="131"/>
      <c r="H4" s="131"/>
      <c r="I4" s="131"/>
      <c r="J4" s="131"/>
    </row>
    <row r="5" spans="1:10" ht="24" customHeight="1" x14ac:dyDescent="0.15">
      <c r="A5" s="129"/>
      <c r="B5" s="131"/>
      <c r="C5" s="131"/>
      <c r="D5" s="131"/>
      <c r="E5" s="131"/>
      <c r="F5" s="204" t="s">
        <v>1950</v>
      </c>
      <c r="G5" s="204"/>
      <c r="H5" s="204"/>
      <c r="I5" s="204"/>
      <c r="J5" s="204"/>
    </row>
    <row r="6" spans="1:10" ht="24" customHeight="1" x14ac:dyDescent="0.15">
      <c r="A6" s="129"/>
      <c r="B6" s="205" t="s">
        <v>1929</v>
      </c>
      <c r="C6" s="205"/>
      <c r="D6" s="205"/>
      <c r="E6" s="205"/>
      <c r="F6" s="205"/>
      <c r="G6" s="131"/>
      <c r="H6" s="131"/>
      <c r="I6" s="131"/>
      <c r="J6" s="131"/>
    </row>
    <row r="7" spans="1:10" ht="15.75" customHeight="1" x14ac:dyDescent="0.15">
      <c r="A7" s="129"/>
      <c r="B7" s="131" t="s">
        <v>2006</v>
      </c>
      <c r="C7" s="131"/>
      <c r="D7" s="131"/>
      <c r="E7" s="131"/>
      <c r="F7" s="131"/>
      <c r="G7" s="131"/>
      <c r="H7" s="131"/>
      <c r="I7" s="131"/>
      <c r="J7" s="131"/>
    </row>
    <row r="8" spans="1:10" ht="15.75" customHeight="1" x14ac:dyDescent="0.15">
      <c r="A8" s="129"/>
      <c r="B8" s="131" t="s">
        <v>1953</v>
      </c>
      <c r="C8" s="131"/>
      <c r="D8" s="131"/>
      <c r="E8" s="131"/>
      <c r="F8" s="131"/>
      <c r="G8" s="131"/>
      <c r="H8" s="131"/>
      <c r="I8" s="131"/>
      <c r="J8" s="131"/>
    </row>
    <row r="9" spans="1:10" ht="15.75" customHeight="1" x14ac:dyDescent="0.15">
      <c r="A9" s="129"/>
      <c r="B9" s="131" t="s">
        <v>1922</v>
      </c>
      <c r="C9" s="131"/>
      <c r="D9" s="131"/>
      <c r="E9" s="131"/>
      <c r="F9" s="131"/>
      <c r="G9" s="131"/>
      <c r="H9" s="131"/>
      <c r="I9" s="131"/>
      <c r="J9" s="131"/>
    </row>
    <row r="10" spans="1:10" ht="15.75" customHeight="1" x14ac:dyDescent="0.15">
      <c r="A10" s="129"/>
      <c r="B10" s="131" t="s">
        <v>1923</v>
      </c>
      <c r="C10" s="131"/>
      <c r="D10" s="131"/>
      <c r="E10" s="131"/>
      <c r="F10" s="131"/>
      <c r="G10" s="131"/>
      <c r="H10" s="131"/>
      <c r="I10" s="131"/>
      <c r="J10" s="131"/>
    </row>
    <row r="11" spans="1:10" ht="15.75" customHeight="1" x14ac:dyDescent="0.15">
      <c r="A11" s="129"/>
      <c r="B11" s="131" t="s">
        <v>1926</v>
      </c>
      <c r="C11" s="131"/>
      <c r="D11" s="131"/>
      <c r="E11" s="131"/>
      <c r="F11" s="131"/>
      <c r="G11" s="131"/>
      <c r="H11" s="131"/>
      <c r="I11" s="131"/>
      <c r="J11" s="131"/>
    </row>
    <row r="12" spans="1:10" ht="15.75" customHeight="1" x14ac:dyDescent="0.15">
      <c r="A12" s="129"/>
      <c r="B12" s="131" t="s">
        <v>1924</v>
      </c>
      <c r="C12" s="131"/>
      <c r="D12" s="131"/>
      <c r="E12" s="131"/>
      <c r="F12" s="131"/>
      <c r="G12" s="131"/>
      <c r="H12" s="131"/>
      <c r="I12" s="131"/>
      <c r="J12" s="131"/>
    </row>
    <row r="13" spans="1:10" ht="15.75" customHeight="1" x14ac:dyDescent="0.15">
      <c r="A13" s="129"/>
      <c r="B13" s="131" t="s">
        <v>1995</v>
      </c>
      <c r="C13" s="131"/>
      <c r="D13" s="131"/>
      <c r="E13" s="131"/>
      <c r="F13" s="131"/>
      <c r="G13" s="131"/>
      <c r="H13" s="131"/>
      <c r="I13" s="131"/>
      <c r="J13" s="131"/>
    </row>
    <row r="14" spans="1:10" ht="24" customHeight="1" x14ac:dyDescent="0.15">
      <c r="A14" s="132"/>
      <c r="B14" s="198" t="s">
        <v>2000</v>
      </c>
      <c r="C14" s="132"/>
      <c r="D14" s="132"/>
      <c r="E14" s="132"/>
      <c r="F14" s="132"/>
      <c r="G14" s="132"/>
      <c r="H14" s="132"/>
      <c r="I14" s="132"/>
      <c r="J14" s="132"/>
    </row>
    <row r="15" spans="1:10" ht="24" customHeight="1" x14ac:dyDescent="0.15">
      <c r="A15" s="132"/>
      <c r="B15" s="134" t="s">
        <v>1921</v>
      </c>
      <c r="C15" s="209" t="s">
        <v>1994</v>
      </c>
      <c r="D15" s="209"/>
      <c r="E15" s="209"/>
      <c r="F15" s="209"/>
      <c r="G15" s="209" t="s">
        <v>1993</v>
      </c>
      <c r="H15" s="209"/>
      <c r="I15" s="209"/>
      <c r="J15" s="209"/>
    </row>
    <row r="16" spans="1:10" ht="28.5" customHeight="1" x14ac:dyDescent="0.15">
      <c r="A16" s="132"/>
      <c r="B16" s="134" t="s">
        <v>1951</v>
      </c>
      <c r="C16" s="208" t="s">
        <v>1927</v>
      </c>
      <c r="D16" s="208"/>
      <c r="E16" s="208"/>
      <c r="F16" s="208"/>
      <c r="G16" s="210" t="s">
        <v>1952</v>
      </c>
      <c r="H16" s="211"/>
      <c r="I16" s="211"/>
      <c r="J16" s="212"/>
    </row>
    <row r="17" spans="1:10" ht="24" customHeight="1" x14ac:dyDescent="0.15">
      <c r="A17" s="132"/>
      <c r="B17" s="134"/>
      <c r="C17" s="208" t="s">
        <v>1907</v>
      </c>
      <c r="D17" s="208"/>
      <c r="E17" s="208"/>
      <c r="F17" s="208"/>
      <c r="G17" s="208" t="s">
        <v>1908</v>
      </c>
      <c r="H17" s="208"/>
      <c r="I17" s="208"/>
      <c r="J17" s="208"/>
    </row>
    <row r="18" spans="1:10" ht="24" customHeight="1" x14ac:dyDescent="0.15">
      <c r="A18" s="132"/>
      <c r="B18" s="134"/>
      <c r="C18" s="208" t="s">
        <v>1909</v>
      </c>
      <c r="D18" s="208"/>
      <c r="E18" s="208"/>
      <c r="F18" s="208"/>
      <c r="G18" s="208" t="s">
        <v>1910</v>
      </c>
      <c r="H18" s="208"/>
      <c r="I18" s="208"/>
      <c r="J18" s="208"/>
    </row>
    <row r="19" spans="1:10" ht="15.75" customHeight="1" x14ac:dyDescent="0.15">
      <c r="A19" s="132"/>
      <c r="B19" s="132"/>
      <c r="C19" s="132"/>
      <c r="D19" s="132"/>
      <c r="E19" s="132"/>
      <c r="F19" s="132"/>
      <c r="G19" s="132"/>
      <c r="H19" s="132"/>
      <c r="I19" s="132"/>
      <c r="J19" s="132"/>
    </row>
    <row r="20" spans="1:10" ht="24" customHeight="1" x14ac:dyDescent="0.15">
      <c r="A20" s="132"/>
      <c r="B20" s="206" t="s">
        <v>1911</v>
      </c>
      <c r="C20" s="206"/>
      <c r="D20" s="207"/>
      <c r="E20" s="207"/>
      <c r="F20" s="207"/>
      <c r="G20" s="207"/>
      <c r="H20" s="207"/>
      <c r="I20" s="207"/>
      <c r="J20" s="207"/>
    </row>
    <row r="21" spans="1:10" ht="24" customHeight="1" x14ac:dyDescent="0.15">
      <c r="A21" s="128"/>
      <c r="B21" s="206" t="s">
        <v>1912</v>
      </c>
      <c r="C21" s="206"/>
      <c r="D21" s="214"/>
      <c r="E21" s="207"/>
      <c r="F21" s="207"/>
      <c r="G21" s="207"/>
      <c r="H21" s="207"/>
      <c r="I21" s="207"/>
      <c r="J21" s="207"/>
    </row>
    <row r="22" spans="1:10" ht="24" customHeight="1" x14ac:dyDescent="0.15">
      <c r="A22" s="128"/>
      <c r="B22" s="206" t="s">
        <v>1913</v>
      </c>
      <c r="C22" s="206"/>
      <c r="D22" s="207"/>
      <c r="E22" s="207"/>
      <c r="F22" s="207"/>
      <c r="G22" s="207"/>
      <c r="H22" s="207"/>
      <c r="I22" s="207"/>
      <c r="J22" s="207"/>
    </row>
    <row r="23" spans="1:10" ht="24" customHeight="1" x14ac:dyDescent="0.15">
      <c r="A23" s="128"/>
      <c r="B23" s="206" t="s">
        <v>1914</v>
      </c>
      <c r="C23" s="206"/>
      <c r="D23" s="207"/>
      <c r="E23" s="207"/>
      <c r="F23" s="207"/>
      <c r="G23" s="207"/>
      <c r="H23" s="207"/>
      <c r="I23" s="207"/>
      <c r="J23" s="207"/>
    </row>
    <row r="24" spans="1:10" ht="24" customHeight="1" x14ac:dyDescent="0.15">
      <c r="A24" s="128"/>
      <c r="B24" s="206" t="s">
        <v>1915</v>
      </c>
      <c r="C24" s="206"/>
      <c r="D24" s="207" t="s">
        <v>2009</v>
      </c>
      <c r="E24" s="207"/>
      <c r="F24" s="207"/>
      <c r="G24" s="207"/>
      <c r="H24" s="207"/>
      <c r="I24" s="207"/>
      <c r="J24" s="207"/>
    </row>
    <row r="25" spans="1:10" ht="24" customHeight="1" x14ac:dyDescent="0.15">
      <c r="A25" s="128"/>
      <c r="B25" s="206" t="s">
        <v>1916</v>
      </c>
      <c r="C25" s="206"/>
      <c r="D25" s="207" t="s">
        <v>2008</v>
      </c>
      <c r="E25" s="207"/>
      <c r="F25" s="207"/>
      <c r="G25" s="207"/>
      <c r="H25" s="207"/>
      <c r="I25" s="207"/>
      <c r="J25" s="207"/>
    </row>
    <row r="26" spans="1:10" ht="24" customHeight="1" x14ac:dyDescent="0.15">
      <c r="A26" s="128"/>
      <c r="B26" s="201" t="s">
        <v>1917</v>
      </c>
      <c r="C26" s="202"/>
      <c r="D26" s="207"/>
      <c r="E26" s="207"/>
      <c r="F26" s="207"/>
      <c r="G26" s="207"/>
      <c r="H26" s="207"/>
      <c r="I26" s="207"/>
      <c r="J26" s="207"/>
    </row>
    <row r="27" spans="1:10" ht="24" customHeight="1" x14ac:dyDescent="0.15">
      <c r="A27" s="128"/>
      <c r="B27" s="206" t="s">
        <v>1918</v>
      </c>
      <c r="C27" s="206"/>
      <c r="D27" s="207"/>
      <c r="E27" s="207"/>
      <c r="F27" s="207"/>
      <c r="G27" s="207"/>
      <c r="H27" s="207"/>
      <c r="I27" s="207"/>
      <c r="J27" s="207"/>
    </row>
    <row r="28" spans="1:10" ht="24" customHeight="1" x14ac:dyDescent="0.15">
      <c r="A28" s="128"/>
      <c r="B28" s="206" t="s">
        <v>1932</v>
      </c>
      <c r="C28" s="206"/>
      <c r="D28" s="207"/>
      <c r="E28" s="207"/>
      <c r="F28" s="207"/>
      <c r="G28" s="207"/>
      <c r="H28" s="207"/>
      <c r="I28" s="207"/>
      <c r="J28" s="207"/>
    </row>
    <row r="29" spans="1:10" ht="54.75" customHeight="1" x14ac:dyDescent="0.15">
      <c r="A29" s="128"/>
      <c r="B29" s="228" t="s">
        <v>1920</v>
      </c>
      <c r="C29" s="202"/>
      <c r="D29" s="229" t="s">
        <v>2014</v>
      </c>
      <c r="E29" s="230"/>
      <c r="F29" s="230"/>
      <c r="G29" s="230"/>
      <c r="H29" s="230"/>
      <c r="I29" s="230"/>
      <c r="J29" s="231"/>
    </row>
    <row r="30" spans="1:10" ht="24" customHeight="1" x14ac:dyDescent="0.15">
      <c r="A30" s="128"/>
      <c r="B30" s="206" t="s">
        <v>2007</v>
      </c>
      <c r="C30" s="206"/>
      <c r="D30" s="215"/>
      <c r="E30" s="215"/>
      <c r="F30" s="215"/>
      <c r="G30" s="215"/>
      <c r="H30" s="215"/>
      <c r="I30" s="215"/>
      <c r="J30" s="215"/>
    </row>
    <row r="31" spans="1:10" ht="6.75" customHeight="1" x14ac:dyDescent="0.15">
      <c r="A31" s="128"/>
      <c r="B31" s="132"/>
      <c r="C31" s="132"/>
      <c r="D31" s="132"/>
      <c r="E31" s="132"/>
      <c r="F31" s="132"/>
      <c r="G31" s="132"/>
      <c r="H31" s="132"/>
      <c r="I31" s="132"/>
      <c r="J31" s="132"/>
    </row>
    <row r="32" spans="1:10" ht="24" customHeight="1" x14ac:dyDescent="0.15">
      <c r="A32" s="128"/>
      <c r="B32" s="132" t="s">
        <v>1925</v>
      </c>
      <c r="C32" s="132"/>
      <c r="D32" s="132"/>
      <c r="E32" s="132"/>
      <c r="F32" s="132"/>
      <c r="G32" s="132"/>
      <c r="H32" s="132"/>
      <c r="I32" s="132"/>
      <c r="J32" s="132"/>
    </row>
    <row r="33" spans="1:10" ht="18.75" customHeight="1" x14ac:dyDescent="0.15">
      <c r="A33" s="128"/>
      <c r="B33" s="216" t="s">
        <v>1990</v>
      </c>
      <c r="C33" s="217"/>
      <c r="D33" s="218"/>
      <c r="E33" s="136"/>
      <c r="F33" s="137"/>
      <c r="G33" s="137"/>
      <c r="H33" s="137"/>
      <c r="I33" s="138"/>
      <c r="J33" s="129"/>
    </row>
    <row r="34" spans="1:10" ht="18.75" customHeight="1" x14ac:dyDescent="0.15">
      <c r="A34" s="128"/>
      <c r="B34" s="219"/>
      <c r="C34" s="220"/>
      <c r="D34" s="221"/>
      <c r="E34" s="139"/>
      <c r="F34" s="140"/>
      <c r="G34" s="140"/>
      <c r="H34" s="140"/>
      <c r="I34" s="141"/>
      <c r="J34" s="129"/>
    </row>
    <row r="35" spans="1:10" ht="18.75" customHeight="1" x14ac:dyDescent="0.15">
      <c r="A35" s="128"/>
      <c r="B35" s="222"/>
      <c r="C35" s="223"/>
      <c r="D35" s="224"/>
      <c r="E35" s="142"/>
      <c r="F35" s="143"/>
      <c r="G35" s="143"/>
      <c r="H35" s="143"/>
      <c r="I35" s="144"/>
      <c r="J35" s="145"/>
    </row>
    <row r="36" spans="1:10" ht="18" customHeight="1" x14ac:dyDescent="0.15">
      <c r="A36" s="128"/>
      <c r="B36" s="135"/>
      <c r="C36" s="129"/>
      <c r="D36" s="129"/>
      <c r="E36" s="129"/>
      <c r="F36" s="129"/>
      <c r="G36" s="129"/>
      <c r="H36" s="129"/>
      <c r="I36" s="129"/>
      <c r="J36" s="129"/>
    </row>
    <row r="37" spans="1:10" ht="18.75" customHeight="1" x14ac:dyDescent="0.15">
      <c r="A37" s="128"/>
      <c r="B37" s="198" t="s">
        <v>2002</v>
      </c>
      <c r="C37" s="129"/>
      <c r="D37" s="129"/>
      <c r="E37" s="129"/>
      <c r="F37" s="129"/>
      <c r="G37" s="129"/>
      <c r="H37" s="129"/>
      <c r="I37" s="128"/>
      <c r="J37" s="128"/>
    </row>
    <row r="38" spans="1:10" ht="14.25" x14ac:dyDescent="0.15">
      <c r="A38" s="128"/>
      <c r="B38" s="132" t="s">
        <v>1919</v>
      </c>
      <c r="C38" s="129"/>
      <c r="D38" s="129"/>
      <c r="E38" s="129"/>
      <c r="F38" s="129"/>
      <c r="G38" s="129"/>
      <c r="H38" s="129"/>
      <c r="I38" s="128"/>
      <c r="J38" s="128"/>
    </row>
    <row r="39" spans="1:10" ht="14.25" x14ac:dyDescent="0.15">
      <c r="A39" s="128"/>
      <c r="B39" s="132" t="s">
        <v>2003</v>
      </c>
      <c r="C39" s="129"/>
      <c r="D39" s="129"/>
      <c r="E39" s="129"/>
      <c r="F39" s="129"/>
      <c r="G39" s="129"/>
      <c r="H39" s="129"/>
      <c r="I39" s="128"/>
      <c r="J39" s="128"/>
    </row>
    <row r="40" spans="1:10" ht="24" customHeight="1" x14ac:dyDescent="0.15">
      <c r="A40" s="128"/>
      <c r="B40" s="129"/>
      <c r="C40" s="225" t="s">
        <v>1992</v>
      </c>
      <c r="D40" s="226"/>
      <c r="E40" s="227"/>
      <c r="F40" s="227"/>
      <c r="G40" s="227"/>
      <c r="H40" s="227"/>
      <c r="I40" s="128"/>
      <c r="J40" s="128"/>
    </row>
    <row r="41" spans="1:10" x14ac:dyDescent="0.15">
      <c r="A41" s="128"/>
      <c r="B41" s="129"/>
      <c r="C41" s="129"/>
      <c r="D41" s="129"/>
      <c r="E41" s="129"/>
      <c r="F41" s="129"/>
      <c r="G41" s="129"/>
      <c r="H41" s="129"/>
      <c r="I41" s="128"/>
      <c r="J41" s="128"/>
    </row>
  </sheetData>
  <mergeCells count="37">
    <mergeCell ref="D30:J30"/>
    <mergeCell ref="B33:D35"/>
    <mergeCell ref="C40:D40"/>
    <mergeCell ref="E40:H40"/>
    <mergeCell ref="B24:C24"/>
    <mergeCell ref="D24:J24"/>
    <mergeCell ref="B25:C25"/>
    <mergeCell ref="D25:J25"/>
    <mergeCell ref="B30:C30"/>
    <mergeCell ref="D26:J26"/>
    <mergeCell ref="B27:C27"/>
    <mergeCell ref="D27:J27"/>
    <mergeCell ref="B28:C28"/>
    <mergeCell ref="D28:J28"/>
    <mergeCell ref="B29:C29"/>
    <mergeCell ref="D29:J29"/>
    <mergeCell ref="D21:J21"/>
    <mergeCell ref="B22:C22"/>
    <mergeCell ref="D22:J22"/>
    <mergeCell ref="B23:C23"/>
    <mergeCell ref="D23:J23"/>
    <mergeCell ref="B26:C26"/>
    <mergeCell ref="A1:J1"/>
    <mergeCell ref="F5:J5"/>
    <mergeCell ref="B6:F6"/>
    <mergeCell ref="B20:C20"/>
    <mergeCell ref="D20:J20"/>
    <mergeCell ref="C18:F18"/>
    <mergeCell ref="G18:J18"/>
    <mergeCell ref="C15:F15"/>
    <mergeCell ref="G15:J15"/>
    <mergeCell ref="C16:F16"/>
    <mergeCell ref="G16:J16"/>
    <mergeCell ref="C17:F17"/>
    <mergeCell ref="G17:J17"/>
    <mergeCell ref="A2:J2"/>
    <mergeCell ref="B21:C21"/>
  </mergeCells>
  <phoneticPr fontId="10"/>
  <printOptions horizontalCentered="1" verticalCentered="1"/>
  <pageMargins left="0.51181102362204722" right="0.51181102362204722" top="0.74803149606299213" bottom="0.74803149606299213" header="0.31496062992125984" footer="0.31496062992125984"/>
  <pageSetup paperSize="9" scale="93"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5F7C-7141-4F27-B488-94FE4B8DF7E2}">
  <sheetPr>
    <tabColor theme="6" tint="0.59999389629810485"/>
  </sheetPr>
  <dimension ref="A1:AR82"/>
  <sheetViews>
    <sheetView showGridLines="0" view="pageBreakPreview" topLeftCell="A37" zoomScale="96" zoomScaleNormal="100" zoomScaleSheetLayoutView="96" workbookViewId="0">
      <selection activeCell="B33" sqref="E33"/>
    </sheetView>
  </sheetViews>
  <sheetFormatPr defaultRowHeight="13.5" x14ac:dyDescent="0.15"/>
  <cols>
    <col min="1" max="1" width="3" style="171" customWidth="1"/>
    <col min="2" max="2" width="4.125" style="171" customWidth="1"/>
    <col min="3" max="11" width="4.625" style="171" customWidth="1"/>
    <col min="12" max="12" width="11.625" style="171" customWidth="1"/>
    <col min="13" max="14" width="2.625" style="171" customWidth="1"/>
    <col min="15" max="22" width="4.625" style="171" customWidth="1"/>
    <col min="23" max="23" width="1.875" style="171" hidden="1" customWidth="1"/>
    <col min="24" max="29" width="3.625" style="171" customWidth="1"/>
    <col min="30" max="30" width="1.875" style="171" customWidth="1"/>
    <col min="31" max="35" width="3.625" style="171" customWidth="1"/>
    <col min="36" max="36" width="1.875" style="171" customWidth="1"/>
    <col min="37" max="41" width="3.625" style="171" customWidth="1"/>
    <col min="42" max="42" width="1.875" style="171" customWidth="1"/>
    <col min="43" max="47" width="3.625" style="171" customWidth="1"/>
    <col min="48" max="16384" width="9" style="171"/>
  </cols>
  <sheetData>
    <row r="1" spans="1:44" ht="12.75" customHeight="1" x14ac:dyDescent="0.15">
      <c r="A1" s="400" t="s">
        <v>1999</v>
      </c>
      <c r="B1" s="400"/>
      <c r="C1" s="400"/>
      <c r="D1" s="400"/>
      <c r="E1" s="400"/>
      <c r="F1" s="400"/>
      <c r="G1" s="400"/>
      <c r="H1" s="400"/>
      <c r="I1" s="400"/>
      <c r="J1" s="400"/>
      <c r="K1" s="400"/>
      <c r="L1" s="400"/>
      <c r="M1" s="400"/>
      <c r="N1" s="400"/>
      <c r="O1" s="400"/>
      <c r="P1" s="400"/>
      <c r="Q1" s="400"/>
      <c r="R1" s="400"/>
      <c r="S1" s="400"/>
      <c r="T1" s="400"/>
      <c r="U1" s="400"/>
      <c r="Z1" s="401"/>
      <c r="AA1" s="401"/>
      <c r="AB1" s="401"/>
      <c r="AC1" s="401"/>
      <c r="AD1" s="401"/>
      <c r="AE1" s="401"/>
      <c r="AF1" s="401"/>
      <c r="AG1" s="401"/>
      <c r="AH1" s="401"/>
      <c r="AI1" s="401"/>
      <c r="AJ1" s="401"/>
      <c r="AK1" s="401"/>
      <c r="AL1" s="401"/>
      <c r="AM1" s="401"/>
      <c r="AN1" s="401"/>
      <c r="AO1" s="401"/>
      <c r="AP1" s="401"/>
      <c r="AQ1" s="401"/>
      <c r="AR1" s="401"/>
    </row>
    <row r="2" spans="1:44" ht="17.25" customHeight="1" x14ac:dyDescent="0.15">
      <c r="A2" s="400"/>
      <c r="B2" s="400"/>
      <c r="C2" s="400"/>
      <c r="D2" s="400"/>
      <c r="E2" s="400"/>
      <c r="F2" s="400"/>
      <c r="G2" s="400"/>
      <c r="H2" s="400"/>
      <c r="I2" s="400"/>
      <c r="J2" s="400"/>
      <c r="K2" s="400"/>
      <c r="L2" s="400"/>
      <c r="M2" s="400"/>
      <c r="N2" s="400"/>
      <c r="O2" s="400"/>
      <c r="P2" s="400"/>
      <c r="Q2" s="400"/>
      <c r="R2" s="400"/>
      <c r="S2" s="400"/>
      <c r="T2" s="400"/>
      <c r="U2" s="400"/>
      <c r="Z2" s="401"/>
      <c r="AA2" s="401"/>
      <c r="AB2" s="401"/>
      <c r="AC2" s="401"/>
      <c r="AD2" s="401"/>
      <c r="AE2" s="401"/>
      <c r="AF2" s="401"/>
      <c r="AG2" s="401"/>
      <c r="AH2" s="401"/>
      <c r="AI2" s="401"/>
      <c r="AJ2" s="401"/>
      <c r="AK2" s="401"/>
      <c r="AL2" s="401"/>
      <c r="AM2" s="401"/>
      <c r="AN2" s="401"/>
      <c r="AO2" s="401"/>
      <c r="AP2" s="401"/>
      <c r="AQ2" s="401"/>
      <c r="AR2" s="401"/>
    </row>
    <row r="3" spans="1:44" ht="17.25" customHeight="1" x14ac:dyDescent="0.15">
      <c r="A3" s="402" t="s">
        <v>1997</v>
      </c>
      <c r="B3" s="402"/>
      <c r="C3" s="402"/>
      <c r="D3" s="402"/>
      <c r="E3" s="402"/>
      <c r="F3" s="402"/>
      <c r="G3" s="402"/>
      <c r="H3" s="402"/>
      <c r="I3" s="402"/>
      <c r="J3" s="402"/>
      <c r="K3" s="402"/>
      <c r="L3" s="402"/>
      <c r="M3" s="402"/>
      <c r="N3" s="402"/>
      <c r="O3" s="402"/>
      <c r="P3" s="402"/>
      <c r="Q3" s="402"/>
      <c r="R3" s="402"/>
      <c r="S3" s="402"/>
      <c r="T3" s="402"/>
      <c r="U3" s="402"/>
      <c r="Z3" s="172"/>
      <c r="AA3" s="172"/>
      <c r="AB3" s="172"/>
      <c r="AC3" s="172"/>
      <c r="AD3" s="172"/>
      <c r="AE3" s="172"/>
      <c r="AF3" s="172"/>
      <c r="AG3" s="172"/>
      <c r="AH3" s="172"/>
      <c r="AI3" s="172"/>
      <c r="AJ3" s="172"/>
      <c r="AK3" s="172"/>
      <c r="AL3" s="172"/>
      <c r="AM3" s="172"/>
      <c r="AN3" s="172"/>
      <c r="AO3" s="172"/>
      <c r="AP3" s="172"/>
      <c r="AQ3" s="172"/>
      <c r="AR3" s="172"/>
    </row>
    <row r="4" spans="1:44" ht="5.25" customHeight="1" x14ac:dyDescent="0.15">
      <c r="A4" s="402"/>
      <c r="B4" s="402"/>
      <c r="C4" s="402"/>
      <c r="D4" s="402"/>
      <c r="E4" s="402"/>
      <c r="F4" s="402"/>
      <c r="G4" s="402"/>
      <c r="H4" s="402"/>
      <c r="I4" s="402"/>
      <c r="J4" s="402"/>
      <c r="K4" s="402"/>
      <c r="L4" s="402"/>
      <c r="M4" s="402"/>
      <c r="N4" s="402"/>
      <c r="O4" s="402"/>
      <c r="P4" s="402"/>
      <c r="Q4" s="402"/>
      <c r="R4" s="402"/>
      <c r="S4" s="402"/>
      <c r="T4" s="402"/>
      <c r="U4" s="402"/>
      <c r="Z4" s="403"/>
      <c r="AA4" s="403"/>
      <c r="AB4" s="403"/>
      <c r="AC4" s="403"/>
      <c r="AD4" s="403"/>
      <c r="AE4" s="403"/>
      <c r="AF4" s="403"/>
      <c r="AG4" s="403"/>
      <c r="AH4" s="403"/>
      <c r="AI4" s="403"/>
      <c r="AJ4" s="403"/>
      <c r="AK4" s="403"/>
      <c r="AL4" s="403"/>
      <c r="AM4" s="403"/>
      <c r="AN4" s="403"/>
      <c r="AO4" s="403"/>
      <c r="AP4" s="403"/>
      <c r="AQ4" s="403"/>
      <c r="AR4" s="403"/>
    </row>
    <row r="5" spans="1:44" ht="5.25" customHeight="1" x14ac:dyDescent="0.15">
      <c r="A5" s="173"/>
      <c r="B5" s="173"/>
      <c r="C5" s="173"/>
      <c r="D5" s="173"/>
      <c r="E5" s="173"/>
      <c r="F5" s="173"/>
      <c r="G5" s="173"/>
      <c r="H5" s="173"/>
      <c r="I5" s="173"/>
      <c r="J5" s="173"/>
      <c r="K5" s="173"/>
      <c r="L5" s="173"/>
      <c r="M5" s="173"/>
      <c r="N5" s="173"/>
      <c r="O5" s="173"/>
      <c r="P5" s="173"/>
      <c r="Q5" s="173"/>
      <c r="R5" s="173"/>
      <c r="S5" s="173"/>
      <c r="T5" s="173"/>
      <c r="U5" s="173"/>
      <c r="Z5" s="403"/>
      <c r="AA5" s="403"/>
      <c r="AB5" s="403"/>
      <c r="AC5" s="403"/>
      <c r="AD5" s="403"/>
      <c r="AE5" s="403"/>
      <c r="AF5" s="403"/>
      <c r="AG5" s="403"/>
      <c r="AH5" s="403"/>
      <c r="AI5" s="403"/>
      <c r="AJ5" s="403"/>
      <c r="AK5" s="403"/>
      <c r="AL5" s="403"/>
      <c r="AM5" s="403"/>
      <c r="AN5" s="403"/>
      <c r="AO5" s="403"/>
      <c r="AP5" s="403"/>
      <c r="AQ5" s="403"/>
      <c r="AR5" s="403"/>
    </row>
    <row r="6" spans="1:44" ht="18" customHeight="1" x14ac:dyDescent="0.15">
      <c r="A6" s="404" t="s">
        <v>1954</v>
      </c>
      <c r="B6" s="404"/>
      <c r="C6" s="405" t="s">
        <v>1996</v>
      </c>
      <c r="D6" s="406"/>
      <c r="E6" s="406"/>
      <c r="F6" s="406"/>
      <c r="G6" s="406"/>
      <c r="H6" s="406"/>
      <c r="I6" s="406"/>
      <c r="J6" s="406"/>
      <c r="K6" s="406"/>
      <c r="L6" s="406"/>
      <c r="M6" s="406"/>
      <c r="N6" s="406"/>
      <c r="O6" s="406"/>
      <c r="P6" s="406"/>
      <c r="Q6" s="406"/>
      <c r="R6" s="406"/>
      <c r="S6" s="406"/>
      <c r="T6" s="406"/>
      <c r="U6" s="406"/>
      <c r="Z6" s="403"/>
      <c r="AA6" s="403"/>
      <c r="AB6" s="403"/>
      <c r="AC6" s="403"/>
      <c r="AD6" s="403"/>
      <c r="AE6" s="403"/>
      <c r="AF6" s="403"/>
      <c r="AG6" s="403"/>
      <c r="AH6" s="403"/>
      <c r="AI6" s="403"/>
      <c r="AJ6" s="403"/>
      <c r="AK6" s="403"/>
      <c r="AL6" s="403"/>
      <c r="AM6" s="403"/>
      <c r="AN6" s="403"/>
      <c r="AO6" s="403"/>
      <c r="AP6" s="403"/>
      <c r="AQ6" s="403"/>
      <c r="AR6" s="403"/>
    </row>
    <row r="7" spans="1:44" ht="9.75" customHeight="1" x14ac:dyDescent="0.15">
      <c r="A7" s="174"/>
      <c r="B7" s="174"/>
      <c r="C7" s="406"/>
      <c r="D7" s="406"/>
      <c r="E7" s="406"/>
      <c r="F7" s="406"/>
      <c r="G7" s="406"/>
      <c r="H7" s="406"/>
      <c r="I7" s="406"/>
      <c r="J7" s="406"/>
      <c r="K7" s="406"/>
      <c r="L7" s="406"/>
      <c r="M7" s="406"/>
      <c r="N7" s="406"/>
      <c r="O7" s="406"/>
      <c r="P7" s="406"/>
      <c r="Q7" s="406"/>
      <c r="R7" s="406"/>
      <c r="S7" s="406"/>
      <c r="T7" s="406"/>
      <c r="U7" s="406"/>
    </row>
    <row r="8" spans="1:44" ht="18" customHeight="1" x14ac:dyDescent="0.15">
      <c r="A8" s="404" t="s">
        <v>1955</v>
      </c>
      <c r="B8" s="460"/>
      <c r="C8" s="461" t="s">
        <v>1991</v>
      </c>
      <c r="D8" s="461"/>
      <c r="E8" s="461"/>
      <c r="F8" s="461"/>
      <c r="G8" s="461"/>
      <c r="H8" s="461"/>
      <c r="I8" s="461"/>
      <c r="J8" s="461"/>
      <c r="K8" s="461"/>
      <c r="L8" s="461"/>
      <c r="M8" s="461"/>
      <c r="N8" s="461"/>
      <c r="O8" s="461"/>
      <c r="P8" s="461"/>
      <c r="Q8" s="461"/>
      <c r="R8" s="461"/>
      <c r="S8" s="461"/>
      <c r="T8" s="461"/>
      <c r="U8" s="461"/>
      <c r="V8" s="175"/>
    </row>
    <row r="9" spans="1:44" ht="18" customHeight="1" x14ac:dyDescent="0.15">
      <c r="A9" s="176"/>
      <c r="B9" s="176"/>
      <c r="C9" s="461"/>
      <c r="D9" s="461"/>
      <c r="E9" s="461"/>
      <c r="F9" s="461"/>
      <c r="G9" s="461"/>
      <c r="H9" s="461"/>
      <c r="I9" s="461"/>
      <c r="J9" s="461"/>
      <c r="K9" s="461"/>
      <c r="L9" s="461"/>
      <c r="M9" s="461"/>
      <c r="N9" s="461"/>
      <c r="O9" s="461"/>
      <c r="P9" s="461"/>
      <c r="Q9" s="461"/>
      <c r="R9" s="461"/>
      <c r="S9" s="461"/>
      <c r="T9" s="461"/>
      <c r="U9" s="461"/>
      <c r="V9" s="175"/>
    </row>
    <row r="10" spans="1:44" ht="15" customHeight="1" x14ac:dyDescent="0.15">
      <c r="A10" s="177"/>
      <c r="B10" s="177"/>
      <c r="C10" s="177"/>
      <c r="D10" s="177"/>
      <c r="E10" s="177"/>
      <c r="F10" s="177"/>
      <c r="G10" s="177"/>
      <c r="H10" s="177"/>
      <c r="I10" s="177"/>
      <c r="J10" s="462" t="s">
        <v>1956</v>
      </c>
      <c r="K10" s="462"/>
      <c r="L10" s="462"/>
      <c r="M10" s="462"/>
      <c r="N10" s="462"/>
      <c r="O10" s="462"/>
      <c r="P10" s="462"/>
      <c r="Q10" s="462"/>
      <c r="R10" s="462"/>
      <c r="S10" s="462"/>
      <c r="T10" s="462"/>
      <c r="U10" s="462"/>
    </row>
    <row r="11" spans="1:44" ht="5.25" customHeight="1" thickBot="1" x14ac:dyDescent="0.2">
      <c r="C11" s="178"/>
      <c r="D11" s="178"/>
      <c r="E11" s="178"/>
      <c r="F11" s="178"/>
      <c r="G11" s="178"/>
      <c r="H11" s="178"/>
      <c r="I11" s="178"/>
      <c r="J11" s="178"/>
      <c r="K11" s="178"/>
      <c r="L11" s="178"/>
      <c r="M11" s="178"/>
      <c r="N11" s="178"/>
      <c r="O11" s="178"/>
      <c r="P11" s="178"/>
      <c r="Q11" s="178"/>
      <c r="R11" s="178"/>
      <c r="S11" s="178"/>
      <c r="T11" s="178"/>
      <c r="U11" s="178"/>
      <c r="V11" s="175"/>
    </row>
    <row r="12" spans="1:44" ht="17.25" customHeight="1" x14ac:dyDescent="0.15">
      <c r="A12" s="463" t="s">
        <v>2001</v>
      </c>
      <c r="B12" s="464"/>
      <c r="C12" s="464"/>
      <c r="D12" s="464"/>
      <c r="E12" s="464"/>
      <c r="F12" s="464"/>
      <c r="G12" s="465"/>
      <c r="H12" s="473"/>
      <c r="I12" s="476" t="s">
        <v>1957</v>
      </c>
      <c r="J12" s="479"/>
      <c r="K12" s="480"/>
      <c r="L12" s="480"/>
      <c r="M12" s="480"/>
      <c r="N12" s="480"/>
      <c r="O12" s="480"/>
      <c r="P12" s="480"/>
      <c r="Q12" s="480"/>
      <c r="R12" s="480"/>
      <c r="S12" s="480"/>
      <c r="T12" s="480"/>
      <c r="U12" s="480"/>
    </row>
    <row r="13" spans="1:44" ht="12.75" customHeight="1" x14ac:dyDescent="0.15">
      <c r="A13" s="466"/>
      <c r="B13" s="467"/>
      <c r="C13" s="467"/>
      <c r="D13" s="467"/>
      <c r="E13" s="467"/>
      <c r="F13" s="467"/>
      <c r="G13" s="468"/>
      <c r="H13" s="474"/>
      <c r="I13" s="477"/>
      <c r="J13" s="481"/>
      <c r="K13" s="480"/>
      <c r="L13" s="480"/>
      <c r="M13" s="480"/>
      <c r="N13" s="480"/>
      <c r="O13" s="480"/>
      <c r="P13" s="480"/>
      <c r="Q13" s="480"/>
      <c r="R13" s="480"/>
      <c r="S13" s="480"/>
      <c r="T13" s="480"/>
      <c r="U13" s="480"/>
    </row>
    <row r="14" spans="1:44" ht="9.75" customHeight="1" thickBot="1" x14ac:dyDescent="0.2">
      <c r="A14" s="469"/>
      <c r="B14" s="470"/>
      <c r="C14" s="471"/>
      <c r="D14" s="471"/>
      <c r="E14" s="471"/>
      <c r="F14" s="471"/>
      <c r="G14" s="472"/>
      <c r="H14" s="475"/>
      <c r="I14" s="478"/>
      <c r="J14" s="481"/>
      <c r="K14" s="480"/>
      <c r="L14" s="480"/>
      <c r="M14" s="480"/>
      <c r="N14" s="480"/>
      <c r="O14" s="480"/>
      <c r="P14" s="480"/>
      <c r="Q14" s="480"/>
      <c r="R14" s="480"/>
      <c r="S14" s="480"/>
      <c r="T14" s="480"/>
      <c r="U14" s="480"/>
      <c r="X14" s="407"/>
      <c r="Y14" s="407"/>
      <c r="Z14" s="407"/>
      <c r="AA14" s="407"/>
      <c r="AB14" s="407"/>
      <c r="AC14" s="407"/>
      <c r="AD14" s="407"/>
      <c r="AE14" s="407"/>
      <c r="AF14" s="407"/>
      <c r="AG14" s="407"/>
      <c r="AH14" s="407"/>
    </row>
    <row r="15" spans="1:44" ht="12.75" customHeight="1" thickBot="1" x14ac:dyDescent="0.2">
      <c r="A15" s="179"/>
      <c r="B15" s="179"/>
      <c r="C15" s="179"/>
      <c r="D15" s="179"/>
      <c r="E15" s="179"/>
      <c r="F15" s="179"/>
      <c r="G15" s="179"/>
      <c r="H15" s="180"/>
      <c r="I15" s="180"/>
      <c r="J15" s="180"/>
      <c r="K15" s="181"/>
      <c r="N15" s="181"/>
      <c r="O15" s="181"/>
      <c r="P15" s="181"/>
      <c r="U15" s="175"/>
    </row>
    <row r="16" spans="1:44" ht="12.95" customHeight="1" x14ac:dyDescent="0.15">
      <c r="A16" s="408" ph="1"/>
      <c r="B16" s="410" t="s" ph="1">
        <v>1958</v>
      </c>
      <c r="C16" s="411" ph="1"/>
      <c r="D16" s="411" ph="1"/>
      <c r="E16" s="411" ph="1"/>
      <c r="F16" s="411" ph="1"/>
      <c r="G16" s="411" ph="1"/>
      <c r="H16" s="412" ph="1"/>
      <c r="I16" s="416" t="s">
        <v>1959</v>
      </c>
      <c r="J16" s="417"/>
      <c r="K16" s="418"/>
      <c r="L16" s="421" t="s">
        <v>2011</v>
      </c>
      <c r="M16" s="423" t="s">
        <v>1960</v>
      </c>
      <c r="N16" s="424"/>
      <c r="O16" s="424"/>
      <c r="P16" s="424"/>
      <c r="Q16" s="424"/>
      <c r="R16" s="424"/>
      <c r="S16" s="425"/>
      <c r="T16" s="426" t="s">
        <v>1961</v>
      </c>
      <c r="U16" s="427"/>
    </row>
    <row r="17" spans="1:23" ht="12.95" customHeight="1" x14ac:dyDescent="0.15">
      <c r="A17" s="279"/>
      <c r="B17" s="413" ph="1"/>
      <c r="C17" s="414" ph="1"/>
      <c r="D17" s="414" ph="1"/>
      <c r="E17" s="414" ph="1"/>
      <c r="F17" s="414" ph="1"/>
      <c r="G17" s="414" ph="1"/>
      <c r="H17" s="415" ph="1"/>
      <c r="I17" s="286"/>
      <c r="J17" s="419"/>
      <c r="K17" s="420"/>
      <c r="L17" s="422"/>
      <c r="M17" s="432" t="s">
        <v>1962</v>
      </c>
      <c r="N17" s="433"/>
      <c r="O17" s="434"/>
      <c r="P17" s="441" t="s">
        <v>1963</v>
      </c>
      <c r="Q17" s="442"/>
      <c r="R17" s="441" t="s">
        <v>1964</v>
      </c>
      <c r="S17" s="442"/>
      <c r="T17" s="428"/>
      <c r="U17" s="429"/>
    </row>
    <row r="18" spans="1:23" ht="12.95" customHeight="1" x14ac:dyDescent="0.15">
      <c r="A18" s="279"/>
      <c r="B18" s="447" t="s">
        <v>1965</v>
      </c>
      <c r="C18" s="448"/>
      <c r="D18" s="448"/>
      <c r="E18" s="448"/>
      <c r="F18" s="448"/>
      <c r="G18" s="448"/>
      <c r="H18" s="449"/>
      <c r="I18" s="257" t="s">
        <v>1966</v>
      </c>
      <c r="J18" s="454"/>
      <c r="K18" s="455"/>
      <c r="L18" s="458" t="s">
        <v>2010</v>
      </c>
      <c r="M18" s="435"/>
      <c r="N18" s="436"/>
      <c r="O18" s="437"/>
      <c r="P18" s="443"/>
      <c r="Q18" s="444"/>
      <c r="R18" s="443"/>
      <c r="S18" s="444"/>
      <c r="T18" s="428"/>
      <c r="U18" s="429"/>
    </row>
    <row r="19" spans="1:23" ht="12.95" customHeight="1" thickBot="1" x14ac:dyDescent="0.2">
      <c r="A19" s="409"/>
      <c r="B19" s="450"/>
      <c r="C19" s="451"/>
      <c r="D19" s="451"/>
      <c r="E19" s="451"/>
      <c r="F19" s="451"/>
      <c r="G19" s="451"/>
      <c r="H19" s="452"/>
      <c r="I19" s="453"/>
      <c r="J19" s="456"/>
      <c r="K19" s="457"/>
      <c r="L19" s="459"/>
      <c r="M19" s="438"/>
      <c r="N19" s="439"/>
      <c r="O19" s="440"/>
      <c r="P19" s="445"/>
      <c r="Q19" s="446"/>
      <c r="R19" s="445"/>
      <c r="S19" s="446"/>
      <c r="T19" s="430"/>
      <c r="U19" s="431"/>
    </row>
    <row r="20" spans="1:23" ht="9" customHeight="1" thickTop="1" x14ac:dyDescent="0.15">
      <c r="A20" s="482" t="s">
        <v>1967</v>
      </c>
      <c r="B20" s="485" t="s">
        <v>1968</v>
      </c>
      <c r="C20" s="486"/>
      <c r="D20" s="486"/>
      <c r="E20" s="486"/>
      <c r="F20" s="486"/>
      <c r="G20" s="486"/>
      <c r="H20" s="487"/>
      <c r="I20" s="488" t="s">
        <v>1969</v>
      </c>
      <c r="J20" s="491" t="s">
        <v>1970</v>
      </c>
      <c r="K20" s="492"/>
      <c r="L20" s="497" t="s">
        <v>2012</v>
      </c>
      <c r="M20" s="500" t="s">
        <v>1971</v>
      </c>
      <c r="N20" s="501" t="s">
        <v>1972</v>
      </c>
      <c r="O20" s="502"/>
      <c r="P20" s="505" t="s">
        <v>1973</v>
      </c>
      <c r="Q20" s="506"/>
      <c r="R20" s="505" t="s">
        <v>1974</v>
      </c>
      <c r="S20" s="506"/>
      <c r="T20" s="182"/>
      <c r="U20" s="183"/>
      <c r="W20" s="171" t="s">
        <v>1975</v>
      </c>
    </row>
    <row r="21" spans="1:23" ht="8.25" customHeight="1" x14ac:dyDescent="0.15">
      <c r="A21" s="483"/>
      <c r="B21" s="370" t="s">
        <v>1976</v>
      </c>
      <c r="C21" s="371"/>
      <c r="D21" s="371"/>
      <c r="E21" s="371"/>
      <c r="F21" s="371"/>
      <c r="G21" s="371"/>
      <c r="H21" s="372"/>
      <c r="I21" s="489"/>
      <c r="J21" s="493"/>
      <c r="K21" s="494"/>
      <c r="L21" s="498"/>
      <c r="M21" s="297"/>
      <c r="N21" s="503"/>
      <c r="O21" s="504"/>
      <c r="P21" s="507"/>
      <c r="Q21" s="508"/>
      <c r="R21" s="507"/>
      <c r="S21" s="508"/>
      <c r="T21" s="182"/>
      <c r="U21" s="183"/>
      <c r="W21" s="171" t="s">
        <v>1977</v>
      </c>
    </row>
    <row r="22" spans="1:23" ht="8.25" customHeight="1" x14ac:dyDescent="0.15">
      <c r="A22" s="483"/>
      <c r="B22" s="373"/>
      <c r="C22" s="374"/>
      <c r="D22" s="374"/>
      <c r="E22" s="374"/>
      <c r="F22" s="374"/>
      <c r="G22" s="374"/>
      <c r="H22" s="375"/>
      <c r="I22" s="490"/>
      <c r="J22" s="495"/>
      <c r="K22" s="496"/>
      <c r="L22" s="499"/>
      <c r="M22" s="376" t="s">
        <v>1978</v>
      </c>
      <c r="N22" s="377"/>
      <c r="O22" s="378"/>
      <c r="P22" s="507"/>
      <c r="Q22" s="508"/>
      <c r="R22" s="507"/>
      <c r="S22" s="508"/>
      <c r="T22" s="184"/>
      <c r="U22" s="185"/>
      <c r="V22" s="175"/>
      <c r="W22" s="171" t="s">
        <v>1979</v>
      </c>
    </row>
    <row r="23" spans="1:23" ht="12" customHeight="1" x14ac:dyDescent="0.15">
      <c r="A23" s="483"/>
      <c r="B23" s="379" t="s">
        <v>1980</v>
      </c>
      <c r="C23" s="380"/>
      <c r="D23" s="380"/>
      <c r="E23" s="380"/>
      <c r="F23" s="380"/>
      <c r="G23" s="380"/>
      <c r="H23" s="381"/>
      <c r="I23" s="385" t="s">
        <v>1966</v>
      </c>
      <c r="J23" s="387" t="s">
        <v>1970</v>
      </c>
      <c r="K23" s="388"/>
      <c r="L23" s="391" t="s">
        <v>2013</v>
      </c>
      <c r="M23" s="376"/>
      <c r="N23" s="377"/>
      <c r="O23" s="378"/>
      <c r="P23" s="507"/>
      <c r="Q23" s="508"/>
      <c r="R23" s="507"/>
      <c r="S23" s="508"/>
      <c r="T23" s="184"/>
      <c r="U23" s="185"/>
      <c r="V23" s="175"/>
      <c r="W23" s="171" t="s">
        <v>1981</v>
      </c>
    </row>
    <row r="24" spans="1:23" ht="12" customHeight="1" x14ac:dyDescent="0.15">
      <c r="A24" s="484"/>
      <c r="B24" s="382"/>
      <c r="C24" s="383"/>
      <c r="D24" s="383"/>
      <c r="E24" s="383"/>
      <c r="F24" s="383"/>
      <c r="G24" s="383"/>
      <c r="H24" s="384"/>
      <c r="I24" s="386"/>
      <c r="J24" s="389"/>
      <c r="K24" s="390"/>
      <c r="L24" s="392"/>
      <c r="M24" s="186"/>
      <c r="N24" s="187"/>
      <c r="O24" s="195"/>
      <c r="P24" s="509"/>
      <c r="Q24" s="510"/>
      <c r="R24" s="509"/>
      <c r="S24" s="510"/>
      <c r="T24" s="188"/>
      <c r="U24" s="189"/>
      <c r="V24" s="175"/>
      <c r="W24" s="171" t="s">
        <v>1982</v>
      </c>
    </row>
    <row r="25" spans="1:23" ht="9" customHeight="1" x14ac:dyDescent="0.15">
      <c r="A25" s="278">
        <v>1</v>
      </c>
      <c r="B25" s="356"/>
      <c r="C25" s="357"/>
      <c r="D25" s="357"/>
      <c r="E25" s="357"/>
      <c r="F25" s="357"/>
      <c r="G25" s="357"/>
      <c r="H25" s="358"/>
      <c r="I25" s="284" t="s">
        <v>1959</v>
      </c>
      <c r="J25" s="359"/>
      <c r="K25" s="360"/>
      <c r="L25" s="293"/>
      <c r="M25" s="365" t="s">
        <v>1971</v>
      </c>
      <c r="N25" s="396"/>
      <c r="O25" s="397"/>
      <c r="P25" s="237"/>
      <c r="Q25" s="238"/>
      <c r="R25" s="341"/>
      <c r="S25" s="342"/>
      <c r="T25" s="184"/>
      <c r="U25" s="185"/>
      <c r="V25" s="175"/>
      <c r="W25" s="171" t="s">
        <v>1983</v>
      </c>
    </row>
    <row r="26" spans="1:23" ht="8.25" customHeight="1" x14ac:dyDescent="0.15">
      <c r="A26" s="279"/>
      <c r="B26" s="347"/>
      <c r="C26" s="348"/>
      <c r="D26" s="348"/>
      <c r="E26" s="348"/>
      <c r="F26" s="348"/>
      <c r="G26" s="348"/>
      <c r="H26" s="349"/>
      <c r="I26" s="285"/>
      <c r="J26" s="361"/>
      <c r="K26" s="362"/>
      <c r="L26" s="294"/>
      <c r="M26" s="366"/>
      <c r="N26" s="398"/>
      <c r="O26" s="399"/>
      <c r="P26" s="269"/>
      <c r="Q26" s="236"/>
      <c r="R26" s="343"/>
      <c r="S26" s="344"/>
      <c r="T26" s="184"/>
      <c r="U26" s="185"/>
      <c r="V26" s="175"/>
      <c r="W26" s="171" t="s">
        <v>1984</v>
      </c>
    </row>
    <row r="27" spans="1:23" ht="8.25" customHeight="1" x14ac:dyDescent="0.15">
      <c r="A27" s="279"/>
      <c r="B27" s="350"/>
      <c r="C27" s="351"/>
      <c r="D27" s="351"/>
      <c r="E27" s="351"/>
      <c r="F27" s="351"/>
      <c r="G27" s="351"/>
      <c r="H27" s="352"/>
      <c r="I27" s="286"/>
      <c r="J27" s="363"/>
      <c r="K27" s="364"/>
      <c r="L27" s="295"/>
      <c r="M27" s="269"/>
      <c r="N27" s="235"/>
      <c r="O27" s="236"/>
      <c r="P27" s="269"/>
      <c r="Q27" s="236"/>
      <c r="R27" s="343"/>
      <c r="S27" s="344"/>
      <c r="T27" s="184"/>
      <c r="U27" s="185"/>
      <c r="V27" s="175"/>
      <c r="W27" s="171" t="s">
        <v>1985</v>
      </c>
    </row>
    <row r="28" spans="1:23" ht="12" customHeight="1" x14ac:dyDescent="0.15">
      <c r="A28" s="279"/>
      <c r="B28" s="347"/>
      <c r="C28" s="348"/>
      <c r="D28" s="348"/>
      <c r="E28" s="348"/>
      <c r="F28" s="348"/>
      <c r="G28" s="348"/>
      <c r="H28" s="349"/>
      <c r="I28" s="257" t="s">
        <v>1966</v>
      </c>
      <c r="J28" s="335"/>
      <c r="K28" s="336"/>
      <c r="L28" s="263"/>
      <c r="M28" s="269"/>
      <c r="N28" s="235"/>
      <c r="O28" s="236"/>
      <c r="P28" s="269"/>
      <c r="Q28" s="236"/>
      <c r="R28" s="343"/>
      <c r="S28" s="344"/>
      <c r="T28" s="184"/>
      <c r="U28" s="185"/>
      <c r="V28" s="175"/>
    </row>
    <row r="29" spans="1:23" ht="12" customHeight="1" x14ac:dyDescent="0.15">
      <c r="A29" s="280"/>
      <c r="B29" s="353"/>
      <c r="C29" s="354"/>
      <c r="D29" s="354"/>
      <c r="E29" s="354"/>
      <c r="F29" s="354"/>
      <c r="G29" s="354"/>
      <c r="H29" s="355"/>
      <c r="I29" s="274"/>
      <c r="J29" s="337"/>
      <c r="K29" s="338"/>
      <c r="L29" s="277"/>
      <c r="M29" s="270"/>
      <c r="N29" s="271"/>
      <c r="O29" s="272"/>
      <c r="P29" s="270"/>
      <c r="Q29" s="272"/>
      <c r="R29" s="345"/>
      <c r="S29" s="346"/>
      <c r="T29" s="188"/>
      <c r="U29" s="189"/>
      <c r="V29" s="175"/>
    </row>
    <row r="30" spans="1:23" ht="9" customHeight="1" x14ac:dyDescent="0.15">
      <c r="A30" s="278">
        <v>2</v>
      </c>
      <c r="B30" s="393"/>
      <c r="C30" s="394"/>
      <c r="D30" s="394"/>
      <c r="E30" s="394"/>
      <c r="F30" s="394"/>
      <c r="G30" s="394"/>
      <c r="H30" s="395"/>
      <c r="I30" s="284" t="s">
        <v>1959</v>
      </c>
      <c r="J30" s="359"/>
      <c r="K30" s="360"/>
      <c r="L30" s="293"/>
      <c r="M30" s="365" t="s">
        <v>1971</v>
      </c>
      <c r="N30" s="318"/>
      <c r="O30" s="319"/>
      <c r="P30" s="237"/>
      <c r="Q30" s="238"/>
      <c r="R30" s="243"/>
      <c r="S30" s="244"/>
      <c r="T30" s="184"/>
      <c r="U30" s="185"/>
      <c r="V30" s="175"/>
    </row>
    <row r="31" spans="1:23" ht="8.25" customHeight="1" x14ac:dyDescent="0.15">
      <c r="A31" s="279"/>
      <c r="B31" s="326"/>
      <c r="C31" s="327"/>
      <c r="D31" s="327"/>
      <c r="E31" s="327"/>
      <c r="F31" s="327"/>
      <c r="G31" s="327"/>
      <c r="H31" s="328"/>
      <c r="I31" s="285"/>
      <c r="J31" s="361"/>
      <c r="K31" s="362"/>
      <c r="L31" s="294"/>
      <c r="M31" s="366"/>
      <c r="N31" s="320"/>
      <c r="O31" s="321"/>
      <c r="P31" s="269"/>
      <c r="Q31" s="236"/>
      <c r="R31" s="322"/>
      <c r="S31" s="323"/>
      <c r="T31" s="184"/>
      <c r="U31" s="185"/>
      <c r="V31" s="175"/>
    </row>
    <row r="32" spans="1:23" ht="8.25" customHeight="1" x14ac:dyDescent="0.15">
      <c r="A32" s="279"/>
      <c r="B32" s="329"/>
      <c r="C32" s="330"/>
      <c r="D32" s="330"/>
      <c r="E32" s="330"/>
      <c r="F32" s="330"/>
      <c r="G32" s="330"/>
      <c r="H32" s="331"/>
      <c r="I32" s="286"/>
      <c r="J32" s="363"/>
      <c r="K32" s="364"/>
      <c r="L32" s="295"/>
      <c r="M32" s="269"/>
      <c r="N32" s="235"/>
      <c r="O32" s="236"/>
      <c r="P32" s="269"/>
      <c r="Q32" s="236"/>
      <c r="R32" s="322"/>
      <c r="S32" s="323"/>
      <c r="T32" s="184"/>
      <c r="U32" s="185"/>
      <c r="V32" s="175"/>
    </row>
    <row r="33" spans="1:22" ht="12" customHeight="1" x14ac:dyDescent="0.15">
      <c r="A33" s="279"/>
      <c r="B33" s="326"/>
      <c r="C33" s="327"/>
      <c r="D33" s="327"/>
      <c r="E33" s="327"/>
      <c r="F33" s="327"/>
      <c r="G33" s="327"/>
      <c r="H33" s="328"/>
      <c r="I33" s="257" t="s">
        <v>1966</v>
      </c>
      <c r="J33" s="335"/>
      <c r="K33" s="336"/>
      <c r="L33" s="263"/>
      <c r="M33" s="269"/>
      <c r="N33" s="235"/>
      <c r="O33" s="236"/>
      <c r="P33" s="269"/>
      <c r="Q33" s="236"/>
      <c r="R33" s="322"/>
      <c r="S33" s="323"/>
      <c r="T33" s="184"/>
      <c r="U33" s="185"/>
      <c r="V33" s="175"/>
    </row>
    <row r="34" spans="1:22" ht="12" customHeight="1" x14ac:dyDescent="0.15">
      <c r="A34" s="280"/>
      <c r="B34" s="332"/>
      <c r="C34" s="333"/>
      <c r="D34" s="333"/>
      <c r="E34" s="333"/>
      <c r="F34" s="333"/>
      <c r="G34" s="333"/>
      <c r="H34" s="334"/>
      <c r="I34" s="274"/>
      <c r="J34" s="337"/>
      <c r="K34" s="338"/>
      <c r="L34" s="277"/>
      <c r="M34" s="270"/>
      <c r="N34" s="271"/>
      <c r="O34" s="272"/>
      <c r="P34" s="270"/>
      <c r="Q34" s="272"/>
      <c r="R34" s="324"/>
      <c r="S34" s="325"/>
      <c r="T34" s="188"/>
      <c r="U34" s="189"/>
      <c r="V34" s="175"/>
    </row>
    <row r="35" spans="1:22" ht="9" customHeight="1" x14ac:dyDescent="0.15">
      <c r="A35" s="278">
        <v>3</v>
      </c>
      <c r="B35" s="367"/>
      <c r="C35" s="368"/>
      <c r="D35" s="368"/>
      <c r="E35" s="368"/>
      <c r="F35" s="368"/>
      <c r="G35" s="368"/>
      <c r="H35" s="369"/>
      <c r="I35" s="284" t="s">
        <v>1959</v>
      </c>
      <c r="J35" s="359"/>
      <c r="K35" s="360"/>
      <c r="L35" s="293"/>
      <c r="M35" s="365" t="s">
        <v>1971</v>
      </c>
      <c r="N35" s="318"/>
      <c r="O35" s="319"/>
      <c r="P35" s="237"/>
      <c r="Q35" s="238"/>
      <c r="R35" s="243"/>
      <c r="S35" s="244"/>
      <c r="T35" s="196"/>
      <c r="U35" s="197"/>
      <c r="V35" s="175"/>
    </row>
    <row r="36" spans="1:22" ht="8.25" customHeight="1" x14ac:dyDescent="0.15">
      <c r="A36" s="279"/>
      <c r="B36" s="326"/>
      <c r="C36" s="327"/>
      <c r="D36" s="327"/>
      <c r="E36" s="327"/>
      <c r="F36" s="327"/>
      <c r="G36" s="327"/>
      <c r="H36" s="328"/>
      <c r="I36" s="285"/>
      <c r="J36" s="361"/>
      <c r="K36" s="362"/>
      <c r="L36" s="294"/>
      <c r="M36" s="366"/>
      <c r="N36" s="320"/>
      <c r="O36" s="321"/>
      <c r="P36" s="269"/>
      <c r="Q36" s="236"/>
      <c r="R36" s="322"/>
      <c r="S36" s="323"/>
      <c r="T36" s="184"/>
      <c r="U36" s="185"/>
      <c r="V36" s="175"/>
    </row>
    <row r="37" spans="1:22" ht="8.25" customHeight="1" x14ac:dyDescent="0.15">
      <c r="A37" s="279"/>
      <c r="B37" s="329"/>
      <c r="C37" s="330"/>
      <c r="D37" s="330"/>
      <c r="E37" s="330"/>
      <c r="F37" s="330"/>
      <c r="G37" s="330"/>
      <c r="H37" s="331"/>
      <c r="I37" s="286"/>
      <c r="J37" s="363"/>
      <c r="K37" s="364"/>
      <c r="L37" s="295"/>
      <c r="M37" s="269"/>
      <c r="N37" s="235"/>
      <c r="O37" s="236"/>
      <c r="P37" s="269"/>
      <c r="Q37" s="236"/>
      <c r="R37" s="322"/>
      <c r="S37" s="323"/>
      <c r="T37" s="184"/>
      <c r="U37" s="185"/>
      <c r="V37" s="175"/>
    </row>
    <row r="38" spans="1:22" ht="12" customHeight="1" x14ac:dyDescent="0.15">
      <c r="A38" s="279"/>
      <c r="B38" s="326"/>
      <c r="C38" s="327"/>
      <c r="D38" s="327"/>
      <c r="E38" s="327"/>
      <c r="F38" s="327"/>
      <c r="G38" s="327"/>
      <c r="H38" s="328"/>
      <c r="I38" s="257" t="s">
        <v>1966</v>
      </c>
      <c r="J38" s="335"/>
      <c r="K38" s="336"/>
      <c r="L38" s="263"/>
      <c r="M38" s="269"/>
      <c r="N38" s="235"/>
      <c r="O38" s="236"/>
      <c r="P38" s="269"/>
      <c r="Q38" s="236"/>
      <c r="R38" s="322"/>
      <c r="S38" s="323"/>
      <c r="T38" s="184"/>
      <c r="U38" s="185"/>
      <c r="V38" s="175"/>
    </row>
    <row r="39" spans="1:22" ht="12" customHeight="1" x14ac:dyDescent="0.15">
      <c r="A39" s="280"/>
      <c r="B39" s="332"/>
      <c r="C39" s="333"/>
      <c r="D39" s="333"/>
      <c r="E39" s="333"/>
      <c r="F39" s="333"/>
      <c r="G39" s="333"/>
      <c r="H39" s="334"/>
      <c r="I39" s="274"/>
      <c r="J39" s="337"/>
      <c r="K39" s="338"/>
      <c r="L39" s="277"/>
      <c r="M39" s="270"/>
      <c r="N39" s="271"/>
      <c r="O39" s="272"/>
      <c r="P39" s="270"/>
      <c r="Q39" s="272"/>
      <c r="R39" s="324"/>
      <c r="S39" s="325"/>
      <c r="T39" s="188"/>
      <c r="U39" s="189"/>
      <c r="V39" s="175"/>
    </row>
    <row r="40" spans="1:22" ht="5.25" hidden="1" customHeight="1" x14ac:dyDescent="0.15">
      <c r="A40" s="180"/>
      <c r="I40" s="180"/>
      <c r="J40" s="180"/>
      <c r="K40" s="180"/>
      <c r="T40" s="192"/>
      <c r="U40" s="192"/>
      <c r="V40" s="175"/>
    </row>
    <row r="41" spans="1:22" ht="12.95" hidden="1" customHeight="1" x14ac:dyDescent="0.15">
      <c r="A41" s="339" t="s">
        <v>1986</v>
      </c>
      <c r="B41" s="339"/>
      <c r="C41" s="339"/>
      <c r="D41" s="339"/>
      <c r="E41" s="339"/>
      <c r="F41" s="339"/>
      <c r="G41" s="339"/>
      <c r="H41" s="339"/>
      <c r="I41" s="339"/>
      <c r="J41" s="339"/>
      <c r="K41" s="339"/>
      <c r="L41" s="339"/>
      <c r="M41" s="339"/>
      <c r="N41" s="339"/>
      <c r="O41" s="339"/>
      <c r="P41" s="339"/>
      <c r="Q41" s="339"/>
      <c r="R41" s="339"/>
      <c r="S41" s="339"/>
      <c r="T41" s="339"/>
      <c r="U41" s="339"/>
      <c r="V41" s="175"/>
    </row>
    <row r="42" spans="1:22" ht="12.95" hidden="1" customHeight="1" x14ac:dyDescent="0.15">
      <c r="A42" s="340"/>
      <c r="B42" s="340"/>
      <c r="C42" s="340"/>
      <c r="D42" s="340"/>
      <c r="E42" s="340"/>
      <c r="F42" s="340"/>
      <c r="G42" s="340"/>
      <c r="H42" s="340"/>
      <c r="I42" s="340"/>
      <c r="J42" s="340"/>
      <c r="K42" s="340"/>
      <c r="L42" s="340"/>
      <c r="M42" s="340"/>
      <c r="N42" s="340"/>
      <c r="O42" s="340"/>
      <c r="P42" s="340"/>
      <c r="Q42" s="340"/>
      <c r="R42" s="340"/>
      <c r="S42" s="340"/>
      <c r="T42" s="340"/>
      <c r="U42" s="340"/>
      <c r="V42" s="175"/>
    </row>
    <row r="43" spans="1:22" ht="5.25" hidden="1" customHeight="1" thickBot="1" x14ac:dyDescent="0.2">
      <c r="A43" s="193"/>
      <c r="B43" s="193"/>
      <c r="C43" s="193"/>
      <c r="D43" s="193"/>
      <c r="E43" s="193"/>
      <c r="F43" s="193"/>
      <c r="G43" s="193"/>
      <c r="H43" s="193"/>
      <c r="I43" s="193"/>
      <c r="J43" s="193"/>
      <c r="K43" s="193"/>
      <c r="L43" s="193"/>
      <c r="M43" s="193"/>
      <c r="N43" s="193"/>
      <c r="O43" s="193"/>
      <c r="P43" s="193"/>
      <c r="Q43" s="193"/>
      <c r="R43" s="193"/>
      <c r="S43" s="193"/>
      <c r="T43" s="193"/>
      <c r="U43" s="193"/>
      <c r="V43" s="175"/>
    </row>
    <row r="44" spans="1:22" ht="12.95" hidden="1" customHeight="1" x14ac:dyDescent="0.15">
      <c r="A44" s="299" t="s">
        <v>1987</v>
      </c>
      <c r="B44" s="300"/>
      <c r="C44" s="300"/>
      <c r="D44" s="300"/>
      <c r="E44" s="300"/>
      <c r="F44" s="300"/>
      <c r="G44" s="301"/>
      <c r="H44" s="305" t="s">
        <v>1959</v>
      </c>
      <c r="I44" s="307"/>
      <c r="J44" s="308"/>
      <c r="K44" s="308"/>
      <c r="L44" s="308"/>
      <c r="M44" s="299" t="s">
        <v>1988</v>
      </c>
      <c r="N44" s="300"/>
      <c r="O44" s="311"/>
      <c r="P44" s="308"/>
      <c r="Q44" s="308"/>
      <c r="R44" s="308"/>
      <c r="S44" s="308"/>
      <c r="T44" s="308"/>
      <c r="U44" s="313"/>
      <c r="V44" s="175"/>
    </row>
    <row r="45" spans="1:22" ht="12.95" hidden="1" customHeight="1" thickBot="1" x14ac:dyDescent="0.2">
      <c r="A45" s="302"/>
      <c r="B45" s="303"/>
      <c r="C45" s="303"/>
      <c r="D45" s="303"/>
      <c r="E45" s="303"/>
      <c r="F45" s="303"/>
      <c r="G45" s="304"/>
      <c r="H45" s="306"/>
      <c r="I45" s="309"/>
      <c r="J45" s="310"/>
      <c r="K45" s="310"/>
      <c r="L45" s="310"/>
      <c r="M45" s="302"/>
      <c r="N45" s="303"/>
      <c r="O45" s="312"/>
      <c r="P45" s="310"/>
      <c r="Q45" s="310"/>
      <c r="R45" s="310"/>
      <c r="S45" s="310"/>
      <c r="T45" s="310"/>
      <c r="U45" s="314"/>
      <c r="V45" s="175"/>
    </row>
    <row r="46" spans="1:22" ht="5.25" hidden="1" customHeight="1" thickBot="1" x14ac:dyDescent="0.2">
      <c r="A46" s="179"/>
      <c r="B46" s="179"/>
      <c r="C46" s="179"/>
      <c r="D46" s="179"/>
      <c r="E46" s="179"/>
      <c r="F46" s="179"/>
      <c r="G46" s="179"/>
      <c r="H46" s="179"/>
      <c r="I46" s="194"/>
      <c r="J46" s="179"/>
      <c r="K46" s="179"/>
      <c r="L46" s="179"/>
      <c r="M46" s="194"/>
      <c r="N46" s="194"/>
      <c r="O46" s="194"/>
      <c r="P46" s="179"/>
      <c r="Q46" s="194"/>
      <c r="R46" s="194"/>
      <c r="S46" s="179"/>
      <c r="T46" s="179"/>
      <c r="U46" s="179"/>
      <c r="V46" s="175"/>
    </row>
    <row r="47" spans="1:22" ht="9" customHeight="1" x14ac:dyDescent="0.15">
      <c r="A47" s="278">
        <v>4</v>
      </c>
      <c r="B47" s="315"/>
      <c r="C47" s="316"/>
      <c r="D47" s="316"/>
      <c r="E47" s="316"/>
      <c r="F47" s="316"/>
      <c r="G47" s="316"/>
      <c r="H47" s="317"/>
      <c r="I47" s="284" t="s">
        <v>1959</v>
      </c>
      <c r="J47" s="287"/>
      <c r="K47" s="288"/>
      <c r="L47" s="293"/>
      <c r="M47" s="296" t="s">
        <v>1971</v>
      </c>
      <c r="N47" s="233"/>
      <c r="O47" s="234"/>
      <c r="P47" s="237"/>
      <c r="Q47" s="238"/>
      <c r="R47" s="243"/>
      <c r="S47" s="244"/>
      <c r="T47" s="196"/>
      <c r="U47" s="197"/>
      <c r="V47" s="175"/>
    </row>
    <row r="48" spans="1:22" ht="8.25" customHeight="1" x14ac:dyDescent="0.15">
      <c r="A48" s="279"/>
      <c r="B48" s="239"/>
      <c r="C48" s="255"/>
      <c r="D48" s="255"/>
      <c r="E48" s="255"/>
      <c r="F48" s="255"/>
      <c r="G48" s="255"/>
      <c r="H48" s="240"/>
      <c r="I48" s="285"/>
      <c r="J48" s="289"/>
      <c r="K48" s="290"/>
      <c r="L48" s="294"/>
      <c r="M48" s="297"/>
      <c r="N48" s="235"/>
      <c r="O48" s="236"/>
      <c r="P48" s="239"/>
      <c r="Q48" s="240"/>
      <c r="R48" s="245"/>
      <c r="S48" s="246"/>
      <c r="T48" s="184"/>
      <c r="U48" s="185"/>
      <c r="V48" s="175"/>
    </row>
    <row r="49" spans="1:22" ht="8.25" customHeight="1" x14ac:dyDescent="0.15">
      <c r="A49" s="279"/>
      <c r="B49" s="252"/>
      <c r="C49" s="253"/>
      <c r="D49" s="253"/>
      <c r="E49" s="253"/>
      <c r="F49" s="253"/>
      <c r="G49" s="253"/>
      <c r="H49" s="254"/>
      <c r="I49" s="286"/>
      <c r="J49" s="291"/>
      <c r="K49" s="292"/>
      <c r="L49" s="295"/>
      <c r="M49" s="269"/>
      <c r="N49" s="235"/>
      <c r="O49" s="236"/>
      <c r="P49" s="239"/>
      <c r="Q49" s="240"/>
      <c r="R49" s="245"/>
      <c r="S49" s="246"/>
      <c r="T49" s="184"/>
      <c r="U49" s="185"/>
      <c r="V49" s="175"/>
    </row>
    <row r="50" spans="1:22" ht="12" customHeight="1" x14ac:dyDescent="0.15">
      <c r="A50" s="279"/>
      <c r="B50" s="249"/>
      <c r="C50" s="250"/>
      <c r="D50" s="250"/>
      <c r="E50" s="250"/>
      <c r="F50" s="250"/>
      <c r="G50" s="250"/>
      <c r="H50" s="251"/>
      <c r="I50" s="257" t="s">
        <v>1966</v>
      </c>
      <c r="J50" s="259"/>
      <c r="K50" s="260"/>
      <c r="L50" s="263"/>
      <c r="M50" s="269"/>
      <c r="N50" s="235"/>
      <c r="O50" s="236"/>
      <c r="P50" s="239"/>
      <c r="Q50" s="240"/>
      <c r="R50" s="245"/>
      <c r="S50" s="246"/>
      <c r="T50" s="184"/>
      <c r="U50" s="185"/>
      <c r="V50" s="175"/>
    </row>
    <row r="51" spans="1:22" ht="12" customHeight="1" x14ac:dyDescent="0.15">
      <c r="A51" s="280"/>
      <c r="B51" s="265"/>
      <c r="C51" s="273"/>
      <c r="D51" s="273"/>
      <c r="E51" s="273"/>
      <c r="F51" s="273"/>
      <c r="G51" s="273"/>
      <c r="H51" s="266"/>
      <c r="I51" s="274"/>
      <c r="J51" s="275"/>
      <c r="K51" s="276"/>
      <c r="L51" s="277"/>
      <c r="M51" s="270"/>
      <c r="N51" s="271"/>
      <c r="O51" s="272"/>
      <c r="P51" s="265"/>
      <c r="Q51" s="266"/>
      <c r="R51" s="267"/>
      <c r="S51" s="268"/>
      <c r="T51" s="188"/>
      <c r="U51" s="189"/>
      <c r="V51" s="175"/>
    </row>
    <row r="52" spans="1:22" ht="9" customHeight="1" x14ac:dyDescent="0.15">
      <c r="A52" s="278">
        <v>5</v>
      </c>
      <c r="B52" s="281"/>
      <c r="C52" s="282"/>
      <c r="D52" s="282"/>
      <c r="E52" s="282"/>
      <c r="F52" s="282"/>
      <c r="G52" s="282"/>
      <c r="H52" s="283"/>
      <c r="I52" s="284" t="s">
        <v>1959</v>
      </c>
      <c r="J52" s="287"/>
      <c r="K52" s="288"/>
      <c r="L52" s="293"/>
      <c r="M52" s="296" t="s">
        <v>1971</v>
      </c>
      <c r="N52" s="233"/>
      <c r="O52" s="234"/>
      <c r="P52" s="237"/>
      <c r="Q52" s="238"/>
      <c r="R52" s="243"/>
      <c r="S52" s="244"/>
      <c r="T52" s="184"/>
      <c r="U52" s="185"/>
      <c r="V52" s="175"/>
    </row>
    <row r="53" spans="1:22" ht="8.25" customHeight="1" x14ac:dyDescent="0.15">
      <c r="A53" s="279"/>
      <c r="B53" s="249"/>
      <c r="C53" s="250"/>
      <c r="D53" s="250"/>
      <c r="E53" s="250"/>
      <c r="F53" s="250"/>
      <c r="G53" s="250"/>
      <c r="H53" s="251"/>
      <c r="I53" s="285"/>
      <c r="J53" s="289"/>
      <c r="K53" s="290"/>
      <c r="L53" s="294"/>
      <c r="M53" s="297"/>
      <c r="N53" s="235"/>
      <c r="O53" s="236"/>
      <c r="P53" s="239"/>
      <c r="Q53" s="240"/>
      <c r="R53" s="245"/>
      <c r="S53" s="246"/>
      <c r="T53" s="184"/>
      <c r="U53" s="185"/>
      <c r="V53" s="175"/>
    </row>
    <row r="54" spans="1:22" ht="8.25" customHeight="1" x14ac:dyDescent="0.15">
      <c r="A54" s="279"/>
      <c r="B54" s="252"/>
      <c r="C54" s="253"/>
      <c r="D54" s="253"/>
      <c r="E54" s="253"/>
      <c r="F54" s="253"/>
      <c r="G54" s="253"/>
      <c r="H54" s="254"/>
      <c r="I54" s="286"/>
      <c r="J54" s="291"/>
      <c r="K54" s="292"/>
      <c r="L54" s="295"/>
      <c r="M54" s="269"/>
      <c r="N54" s="235"/>
      <c r="O54" s="236"/>
      <c r="P54" s="239"/>
      <c r="Q54" s="240"/>
      <c r="R54" s="245"/>
      <c r="S54" s="246"/>
      <c r="T54" s="184"/>
      <c r="U54" s="185"/>
      <c r="V54" s="175"/>
    </row>
    <row r="55" spans="1:22" ht="12" customHeight="1" x14ac:dyDescent="0.15">
      <c r="A55" s="279"/>
      <c r="B55" s="249"/>
      <c r="C55" s="250"/>
      <c r="D55" s="250"/>
      <c r="E55" s="250"/>
      <c r="F55" s="250"/>
      <c r="G55" s="250"/>
      <c r="H55" s="251"/>
      <c r="I55" s="257" t="s">
        <v>1966</v>
      </c>
      <c r="J55" s="259"/>
      <c r="K55" s="260"/>
      <c r="L55" s="263"/>
      <c r="M55" s="269"/>
      <c r="N55" s="235"/>
      <c r="O55" s="236"/>
      <c r="P55" s="239"/>
      <c r="Q55" s="240"/>
      <c r="R55" s="245"/>
      <c r="S55" s="246"/>
      <c r="T55" s="184"/>
      <c r="U55" s="185"/>
      <c r="V55" s="175"/>
    </row>
    <row r="56" spans="1:22" ht="12" customHeight="1" x14ac:dyDescent="0.15">
      <c r="A56" s="280"/>
      <c r="B56" s="265"/>
      <c r="C56" s="273"/>
      <c r="D56" s="273"/>
      <c r="E56" s="273"/>
      <c r="F56" s="273"/>
      <c r="G56" s="273"/>
      <c r="H56" s="266"/>
      <c r="I56" s="274"/>
      <c r="J56" s="275"/>
      <c r="K56" s="276"/>
      <c r="L56" s="277"/>
      <c r="M56" s="270"/>
      <c r="N56" s="271"/>
      <c r="O56" s="272"/>
      <c r="P56" s="265"/>
      <c r="Q56" s="266"/>
      <c r="R56" s="267"/>
      <c r="S56" s="268"/>
      <c r="T56" s="188"/>
      <c r="U56" s="189"/>
      <c r="V56" s="175"/>
    </row>
    <row r="57" spans="1:22" ht="9" customHeight="1" x14ac:dyDescent="0.15">
      <c r="A57" s="278">
        <v>6</v>
      </c>
      <c r="B57" s="281"/>
      <c r="C57" s="282"/>
      <c r="D57" s="282"/>
      <c r="E57" s="282"/>
      <c r="F57" s="282"/>
      <c r="G57" s="282"/>
      <c r="H57" s="283"/>
      <c r="I57" s="284" t="s">
        <v>1959</v>
      </c>
      <c r="J57" s="287"/>
      <c r="K57" s="288"/>
      <c r="L57" s="293"/>
      <c r="M57" s="296" t="s">
        <v>1971</v>
      </c>
      <c r="N57" s="233"/>
      <c r="O57" s="234"/>
      <c r="P57" s="237"/>
      <c r="Q57" s="238"/>
      <c r="R57" s="243"/>
      <c r="S57" s="244"/>
      <c r="T57" s="184"/>
      <c r="U57" s="185"/>
      <c r="V57" s="175"/>
    </row>
    <row r="58" spans="1:22" ht="8.25" customHeight="1" x14ac:dyDescent="0.15">
      <c r="A58" s="279"/>
      <c r="B58" s="249"/>
      <c r="C58" s="250"/>
      <c r="D58" s="250"/>
      <c r="E58" s="250"/>
      <c r="F58" s="250"/>
      <c r="G58" s="250"/>
      <c r="H58" s="251"/>
      <c r="I58" s="285"/>
      <c r="J58" s="289"/>
      <c r="K58" s="290"/>
      <c r="L58" s="294"/>
      <c r="M58" s="297"/>
      <c r="N58" s="235"/>
      <c r="O58" s="236"/>
      <c r="P58" s="239"/>
      <c r="Q58" s="240"/>
      <c r="R58" s="245"/>
      <c r="S58" s="246"/>
      <c r="T58" s="184"/>
      <c r="U58" s="185"/>
      <c r="V58" s="175"/>
    </row>
    <row r="59" spans="1:22" ht="8.25" customHeight="1" x14ac:dyDescent="0.15">
      <c r="A59" s="279"/>
      <c r="B59" s="252"/>
      <c r="C59" s="253"/>
      <c r="D59" s="253"/>
      <c r="E59" s="253"/>
      <c r="F59" s="253"/>
      <c r="G59" s="253"/>
      <c r="H59" s="254"/>
      <c r="I59" s="286"/>
      <c r="J59" s="291"/>
      <c r="K59" s="292"/>
      <c r="L59" s="295"/>
      <c r="M59" s="269"/>
      <c r="N59" s="235"/>
      <c r="O59" s="236"/>
      <c r="P59" s="239"/>
      <c r="Q59" s="240"/>
      <c r="R59" s="245"/>
      <c r="S59" s="246"/>
      <c r="T59" s="184"/>
      <c r="U59" s="185"/>
      <c r="V59" s="175"/>
    </row>
    <row r="60" spans="1:22" ht="12" customHeight="1" x14ac:dyDescent="0.15">
      <c r="A60" s="279"/>
      <c r="B60" s="249"/>
      <c r="C60" s="250"/>
      <c r="D60" s="250"/>
      <c r="E60" s="250"/>
      <c r="F60" s="250"/>
      <c r="G60" s="250"/>
      <c r="H60" s="251"/>
      <c r="I60" s="257" t="s">
        <v>1966</v>
      </c>
      <c r="J60" s="259"/>
      <c r="K60" s="260"/>
      <c r="L60" s="263"/>
      <c r="M60" s="269"/>
      <c r="N60" s="235"/>
      <c r="O60" s="236"/>
      <c r="P60" s="239"/>
      <c r="Q60" s="240"/>
      <c r="R60" s="245"/>
      <c r="S60" s="246"/>
      <c r="T60" s="184"/>
      <c r="U60" s="185"/>
      <c r="V60" s="175"/>
    </row>
    <row r="61" spans="1:22" ht="12" customHeight="1" x14ac:dyDescent="0.15">
      <c r="A61" s="280"/>
      <c r="B61" s="265"/>
      <c r="C61" s="273"/>
      <c r="D61" s="273"/>
      <c r="E61" s="273"/>
      <c r="F61" s="273"/>
      <c r="G61" s="273"/>
      <c r="H61" s="266"/>
      <c r="I61" s="274"/>
      <c r="J61" s="275"/>
      <c r="K61" s="276"/>
      <c r="L61" s="277"/>
      <c r="M61" s="270"/>
      <c r="N61" s="271"/>
      <c r="O61" s="272"/>
      <c r="P61" s="265"/>
      <c r="Q61" s="266"/>
      <c r="R61" s="267"/>
      <c r="S61" s="268"/>
      <c r="T61" s="188"/>
      <c r="U61" s="189"/>
      <c r="V61" s="175"/>
    </row>
    <row r="62" spans="1:22" ht="9" customHeight="1" x14ac:dyDescent="0.15">
      <c r="A62" s="278">
        <v>7</v>
      </c>
      <c r="B62" s="281"/>
      <c r="C62" s="282"/>
      <c r="D62" s="282"/>
      <c r="E62" s="282"/>
      <c r="F62" s="282"/>
      <c r="G62" s="282"/>
      <c r="H62" s="283"/>
      <c r="I62" s="284" t="s">
        <v>1959</v>
      </c>
      <c r="J62" s="287"/>
      <c r="K62" s="288"/>
      <c r="L62" s="293"/>
      <c r="M62" s="296" t="s">
        <v>1971</v>
      </c>
      <c r="N62" s="233"/>
      <c r="O62" s="234"/>
      <c r="P62" s="237"/>
      <c r="Q62" s="238"/>
      <c r="R62" s="243"/>
      <c r="S62" s="244"/>
      <c r="T62" s="184"/>
      <c r="U62" s="185"/>
    </row>
    <row r="63" spans="1:22" ht="8.25" customHeight="1" x14ac:dyDescent="0.15">
      <c r="A63" s="279"/>
      <c r="B63" s="249"/>
      <c r="C63" s="250"/>
      <c r="D63" s="250"/>
      <c r="E63" s="250"/>
      <c r="F63" s="250"/>
      <c r="G63" s="250"/>
      <c r="H63" s="251"/>
      <c r="I63" s="285"/>
      <c r="J63" s="289"/>
      <c r="K63" s="290"/>
      <c r="L63" s="294"/>
      <c r="M63" s="297"/>
      <c r="N63" s="235"/>
      <c r="O63" s="236"/>
      <c r="P63" s="239"/>
      <c r="Q63" s="240"/>
      <c r="R63" s="245"/>
      <c r="S63" s="246"/>
      <c r="T63" s="184"/>
      <c r="U63" s="185"/>
    </row>
    <row r="64" spans="1:22" ht="8.25" customHeight="1" x14ac:dyDescent="0.15">
      <c r="A64" s="279"/>
      <c r="B64" s="252"/>
      <c r="C64" s="253"/>
      <c r="D64" s="253"/>
      <c r="E64" s="253"/>
      <c r="F64" s="253"/>
      <c r="G64" s="253"/>
      <c r="H64" s="254"/>
      <c r="I64" s="286"/>
      <c r="J64" s="291"/>
      <c r="K64" s="292"/>
      <c r="L64" s="295"/>
      <c r="M64" s="269"/>
      <c r="N64" s="235"/>
      <c r="O64" s="236"/>
      <c r="P64" s="239"/>
      <c r="Q64" s="240"/>
      <c r="R64" s="245"/>
      <c r="S64" s="246"/>
      <c r="T64" s="184"/>
      <c r="U64" s="185"/>
    </row>
    <row r="65" spans="1:21" ht="12" customHeight="1" x14ac:dyDescent="0.15">
      <c r="A65" s="279"/>
      <c r="B65" s="249"/>
      <c r="C65" s="250"/>
      <c r="D65" s="250"/>
      <c r="E65" s="250"/>
      <c r="F65" s="250"/>
      <c r="G65" s="250"/>
      <c r="H65" s="251"/>
      <c r="I65" s="257" t="s">
        <v>1966</v>
      </c>
      <c r="J65" s="259"/>
      <c r="K65" s="260"/>
      <c r="L65" s="263"/>
      <c r="M65" s="269"/>
      <c r="N65" s="235"/>
      <c r="O65" s="236"/>
      <c r="P65" s="239"/>
      <c r="Q65" s="240"/>
      <c r="R65" s="245"/>
      <c r="S65" s="246"/>
      <c r="T65" s="184"/>
      <c r="U65" s="185"/>
    </row>
    <row r="66" spans="1:21" ht="12" customHeight="1" x14ac:dyDescent="0.15">
      <c r="A66" s="280"/>
      <c r="B66" s="265"/>
      <c r="C66" s="273"/>
      <c r="D66" s="273"/>
      <c r="E66" s="273"/>
      <c r="F66" s="273"/>
      <c r="G66" s="273"/>
      <c r="H66" s="266"/>
      <c r="I66" s="274"/>
      <c r="J66" s="275"/>
      <c r="K66" s="276"/>
      <c r="L66" s="277"/>
      <c r="M66" s="270"/>
      <c r="N66" s="271"/>
      <c r="O66" s="272"/>
      <c r="P66" s="265"/>
      <c r="Q66" s="266"/>
      <c r="R66" s="267"/>
      <c r="S66" s="268"/>
      <c r="T66" s="188"/>
      <c r="U66" s="189"/>
    </row>
    <row r="67" spans="1:21" ht="9" customHeight="1" x14ac:dyDescent="0.15">
      <c r="A67" s="278">
        <v>8</v>
      </c>
      <c r="B67" s="281"/>
      <c r="C67" s="282"/>
      <c r="D67" s="282"/>
      <c r="E67" s="282"/>
      <c r="F67" s="282"/>
      <c r="G67" s="282"/>
      <c r="H67" s="283"/>
      <c r="I67" s="284" t="s">
        <v>1959</v>
      </c>
      <c r="J67" s="287"/>
      <c r="K67" s="288"/>
      <c r="L67" s="293"/>
      <c r="M67" s="296" t="s">
        <v>1971</v>
      </c>
      <c r="N67" s="233"/>
      <c r="O67" s="234"/>
      <c r="P67" s="237"/>
      <c r="Q67" s="238"/>
      <c r="R67" s="243"/>
      <c r="S67" s="244"/>
      <c r="T67" s="184"/>
      <c r="U67" s="185"/>
    </row>
    <row r="68" spans="1:21" ht="8.25" customHeight="1" x14ac:dyDescent="0.15">
      <c r="A68" s="279"/>
      <c r="B68" s="249"/>
      <c r="C68" s="250"/>
      <c r="D68" s="250"/>
      <c r="E68" s="250"/>
      <c r="F68" s="250"/>
      <c r="G68" s="250"/>
      <c r="H68" s="251"/>
      <c r="I68" s="285"/>
      <c r="J68" s="289"/>
      <c r="K68" s="290"/>
      <c r="L68" s="294"/>
      <c r="M68" s="297"/>
      <c r="N68" s="235"/>
      <c r="O68" s="236"/>
      <c r="P68" s="239"/>
      <c r="Q68" s="240"/>
      <c r="R68" s="245"/>
      <c r="S68" s="246"/>
      <c r="T68" s="184"/>
      <c r="U68" s="185"/>
    </row>
    <row r="69" spans="1:21" ht="8.25" customHeight="1" x14ac:dyDescent="0.15">
      <c r="A69" s="279"/>
      <c r="B69" s="252"/>
      <c r="C69" s="253"/>
      <c r="D69" s="253"/>
      <c r="E69" s="253"/>
      <c r="F69" s="253"/>
      <c r="G69" s="253"/>
      <c r="H69" s="254"/>
      <c r="I69" s="286"/>
      <c r="J69" s="291"/>
      <c r="K69" s="292"/>
      <c r="L69" s="295"/>
      <c r="M69" s="269"/>
      <c r="N69" s="235"/>
      <c r="O69" s="236"/>
      <c r="P69" s="239"/>
      <c r="Q69" s="240"/>
      <c r="R69" s="245"/>
      <c r="S69" s="246"/>
      <c r="T69" s="184"/>
      <c r="U69" s="185"/>
    </row>
    <row r="70" spans="1:21" ht="12" customHeight="1" x14ac:dyDescent="0.15">
      <c r="A70" s="279"/>
      <c r="B70" s="249"/>
      <c r="C70" s="250"/>
      <c r="D70" s="250"/>
      <c r="E70" s="250"/>
      <c r="F70" s="250"/>
      <c r="G70" s="250"/>
      <c r="H70" s="251"/>
      <c r="I70" s="257" t="s">
        <v>1966</v>
      </c>
      <c r="J70" s="259"/>
      <c r="K70" s="260"/>
      <c r="L70" s="263"/>
      <c r="M70" s="269"/>
      <c r="N70" s="235"/>
      <c r="O70" s="236"/>
      <c r="P70" s="239"/>
      <c r="Q70" s="240"/>
      <c r="R70" s="245"/>
      <c r="S70" s="246"/>
      <c r="T70" s="184"/>
      <c r="U70" s="185"/>
    </row>
    <row r="71" spans="1:21" ht="12" customHeight="1" x14ac:dyDescent="0.15">
      <c r="A71" s="280"/>
      <c r="B71" s="265"/>
      <c r="C71" s="273"/>
      <c r="D71" s="273"/>
      <c r="E71" s="273"/>
      <c r="F71" s="273"/>
      <c r="G71" s="273"/>
      <c r="H71" s="266"/>
      <c r="I71" s="274"/>
      <c r="J71" s="275"/>
      <c r="K71" s="276"/>
      <c r="L71" s="277"/>
      <c r="M71" s="270"/>
      <c r="N71" s="271"/>
      <c r="O71" s="272"/>
      <c r="P71" s="265"/>
      <c r="Q71" s="266"/>
      <c r="R71" s="267"/>
      <c r="S71" s="268"/>
      <c r="T71" s="188"/>
      <c r="U71" s="189"/>
    </row>
    <row r="72" spans="1:21" ht="9" customHeight="1" x14ac:dyDescent="0.15">
      <c r="A72" s="278">
        <v>9</v>
      </c>
      <c r="B72" s="281"/>
      <c r="C72" s="282"/>
      <c r="D72" s="282"/>
      <c r="E72" s="282"/>
      <c r="F72" s="282"/>
      <c r="G72" s="282"/>
      <c r="H72" s="283"/>
      <c r="I72" s="284" t="s">
        <v>1959</v>
      </c>
      <c r="J72" s="287"/>
      <c r="K72" s="288"/>
      <c r="L72" s="293"/>
      <c r="M72" s="296" t="s">
        <v>1971</v>
      </c>
      <c r="N72" s="233"/>
      <c r="O72" s="234"/>
      <c r="P72" s="237"/>
      <c r="Q72" s="238"/>
      <c r="R72" s="243"/>
      <c r="S72" s="244"/>
      <c r="T72" s="184"/>
      <c r="U72" s="185"/>
    </row>
    <row r="73" spans="1:21" ht="8.25" customHeight="1" x14ac:dyDescent="0.15">
      <c r="A73" s="279"/>
      <c r="B73" s="249"/>
      <c r="C73" s="250"/>
      <c r="D73" s="250"/>
      <c r="E73" s="250"/>
      <c r="F73" s="250"/>
      <c r="G73" s="250"/>
      <c r="H73" s="251"/>
      <c r="I73" s="285"/>
      <c r="J73" s="289"/>
      <c r="K73" s="290"/>
      <c r="L73" s="294"/>
      <c r="M73" s="297"/>
      <c r="N73" s="235"/>
      <c r="O73" s="236"/>
      <c r="P73" s="239"/>
      <c r="Q73" s="240"/>
      <c r="R73" s="245"/>
      <c r="S73" s="246"/>
      <c r="T73" s="184"/>
      <c r="U73" s="185"/>
    </row>
    <row r="74" spans="1:21" ht="8.25" customHeight="1" x14ac:dyDescent="0.15">
      <c r="A74" s="279"/>
      <c r="B74" s="252"/>
      <c r="C74" s="253"/>
      <c r="D74" s="253"/>
      <c r="E74" s="253"/>
      <c r="F74" s="253"/>
      <c r="G74" s="253"/>
      <c r="H74" s="254"/>
      <c r="I74" s="286"/>
      <c r="J74" s="291"/>
      <c r="K74" s="292"/>
      <c r="L74" s="295"/>
      <c r="M74" s="269"/>
      <c r="N74" s="235"/>
      <c r="O74" s="236"/>
      <c r="P74" s="239"/>
      <c r="Q74" s="240"/>
      <c r="R74" s="245"/>
      <c r="S74" s="246"/>
      <c r="T74" s="184"/>
      <c r="U74" s="185"/>
    </row>
    <row r="75" spans="1:21" ht="12" customHeight="1" x14ac:dyDescent="0.15">
      <c r="A75" s="279"/>
      <c r="B75" s="249"/>
      <c r="C75" s="250"/>
      <c r="D75" s="250"/>
      <c r="E75" s="250"/>
      <c r="F75" s="250"/>
      <c r="G75" s="250"/>
      <c r="H75" s="251"/>
      <c r="I75" s="257" t="s">
        <v>1966</v>
      </c>
      <c r="J75" s="259"/>
      <c r="K75" s="260"/>
      <c r="L75" s="263"/>
      <c r="M75" s="269"/>
      <c r="N75" s="235"/>
      <c r="O75" s="236"/>
      <c r="P75" s="239"/>
      <c r="Q75" s="240"/>
      <c r="R75" s="245"/>
      <c r="S75" s="246"/>
      <c r="T75" s="184"/>
      <c r="U75" s="185"/>
    </row>
    <row r="76" spans="1:21" ht="12" customHeight="1" x14ac:dyDescent="0.15">
      <c r="A76" s="280"/>
      <c r="B76" s="265"/>
      <c r="C76" s="273"/>
      <c r="D76" s="273"/>
      <c r="E76" s="273"/>
      <c r="F76" s="273"/>
      <c r="G76" s="273"/>
      <c r="H76" s="266"/>
      <c r="I76" s="274"/>
      <c r="J76" s="275"/>
      <c r="K76" s="276"/>
      <c r="L76" s="277"/>
      <c r="M76" s="270"/>
      <c r="N76" s="271"/>
      <c r="O76" s="272"/>
      <c r="P76" s="265"/>
      <c r="Q76" s="266"/>
      <c r="R76" s="267"/>
      <c r="S76" s="268"/>
      <c r="T76" s="188"/>
      <c r="U76" s="189"/>
    </row>
    <row r="77" spans="1:21" ht="9" customHeight="1" x14ac:dyDescent="0.15">
      <c r="A77" s="278">
        <v>10</v>
      </c>
      <c r="B77" s="281"/>
      <c r="C77" s="282"/>
      <c r="D77" s="282"/>
      <c r="E77" s="282"/>
      <c r="F77" s="282"/>
      <c r="G77" s="282"/>
      <c r="H77" s="283"/>
      <c r="I77" s="284" t="s">
        <v>1959</v>
      </c>
      <c r="J77" s="287"/>
      <c r="K77" s="288"/>
      <c r="L77" s="293"/>
      <c r="M77" s="296" t="s">
        <v>1971</v>
      </c>
      <c r="N77" s="233"/>
      <c r="O77" s="234"/>
      <c r="P77" s="237"/>
      <c r="Q77" s="238"/>
      <c r="R77" s="243"/>
      <c r="S77" s="244"/>
      <c r="T77" s="184"/>
      <c r="U77" s="185"/>
    </row>
    <row r="78" spans="1:21" ht="8.25" customHeight="1" x14ac:dyDescent="0.15">
      <c r="A78" s="279"/>
      <c r="B78" s="249"/>
      <c r="C78" s="250"/>
      <c r="D78" s="250"/>
      <c r="E78" s="250"/>
      <c r="F78" s="250"/>
      <c r="G78" s="250"/>
      <c r="H78" s="251"/>
      <c r="I78" s="285"/>
      <c r="J78" s="289"/>
      <c r="K78" s="290"/>
      <c r="L78" s="294"/>
      <c r="M78" s="297"/>
      <c r="N78" s="235"/>
      <c r="O78" s="236"/>
      <c r="P78" s="239"/>
      <c r="Q78" s="240"/>
      <c r="R78" s="245"/>
      <c r="S78" s="246"/>
      <c r="T78" s="184"/>
      <c r="U78" s="185"/>
    </row>
    <row r="79" spans="1:21" ht="8.25" customHeight="1" x14ac:dyDescent="0.15">
      <c r="A79" s="279"/>
      <c r="B79" s="252"/>
      <c r="C79" s="253"/>
      <c r="D79" s="253"/>
      <c r="E79" s="253"/>
      <c r="F79" s="253"/>
      <c r="G79" s="253"/>
      <c r="H79" s="254"/>
      <c r="I79" s="286"/>
      <c r="J79" s="291"/>
      <c r="K79" s="292"/>
      <c r="L79" s="295"/>
      <c r="M79" s="239"/>
      <c r="N79" s="255"/>
      <c r="O79" s="240"/>
      <c r="P79" s="239"/>
      <c r="Q79" s="240"/>
      <c r="R79" s="245"/>
      <c r="S79" s="246"/>
      <c r="T79" s="184"/>
      <c r="U79" s="185"/>
    </row>
    <row r="80" spans="1:21" ht="12" customHeight="1" x14ac:dyDescent="0.15">
      <c r="A80" s="279"/>
      <c r="B80" s="249"/>
      <c r="C80" s="250"/>
      <c r="D80" s="250"/>
      <c r="E80" s="250"/>
      <c r="F80" s="250"/>
      <c r="G80" s="250"/>
      <c r="H80" s="251"/>
      <c r="I80" s="257" t="s">
        <v>1966</v>
      </c>
      <c r="J80" s="259"/>
      <c r="K80" s="260"/>
      <c r="L80" s="263"/>
      <c r="M80" s="239"/>
      <c r="N80" s="255"/>
      <c r="O80" s="240"/>
      <c r="P80" s="239"/>
      <c r="Q80" s="240"/>
      <c r="R80" s="245"/>
      <c r="S80" s="246"/>
      <c r="T80" s="184"/>
      <c r="U80" s="185"/>
    </row>
    <row r="81" spans="1:21" ht="12" customHeight="1" thickBot="1" x14ac:dyDescent="0.2">
      <c r="A81" s="298"/>
      <c r="B81" s="241"/>
      <c r="C81" s="256"/>
      <c r="D81" s="256"/>
      <c r="E81" s="256"/>
      <c r="F81" s="256"/>
      <c r="G81" s="256"/>
      <c r="H81" s="242"/>
      <c r="I81" s="258"/>
      <c r="J81" s="261"/>
      <c r="K81" s="262"/>
      <c r="L81" s="264"/>
      <c r="M81" s="241"/>
      <c r="N81" s="256"/>
      <c r="O81" s="242"/>
      <c r="P81" s="241"/>
      <c r="Q81" s="242"/>
      <c r="R81" s="247"/>
      <c r="S81" s="248"/>
      <c r="T81" s="190"/>
      <c r="U81" s="191"/>
    </row>
    <row r="82" spans="1:21" x14ac:dyDescent="0.15">
      <c r="T82" s="232" t="s">
        <v>1989</v>
      </c>
      <c r="U82" s="232"/>
    </row>
  </sheetData>
  <mergeCells count="200">
    <mergeCell ref="P72:Q76"/>
    <mergeCell ref="R72:S76"/>
    <mergeCell ref="B73:H74"/>
    <mergeCell ref="M74:O76"/>
    <mergeCell ref="B75:H76"/>
    <mergeCell ref="I75:I76"/>
    <mergeCell ref="J75:K76"/>
    <mergeCell ref="L75:L76"/>
    <mergeCell ref="A8:B8"/>
    <mergeCell ref="C8:U9"/>
    <mergeCell ref="J10:U10"/>
    <mergeCell ref="A12:G14"/>
    <mergeCell ref="H12:H14"/>
    <mergeCell ref="I12:I14"/>
    <mergeCell ref="J12:U14"/>
    <mergeCell ref="A20:A24"/>
    <mergeCell ref="B20:H20"/>
    <mergeCell ref="I20:I22"/>
    <mergeCell ref="J20:K22"/>
    <mergeCell ref="L20:L22"/>
    <mergeCell ref="M20:M21"/>
    <mergeCell ref="N20:O21"/>
    <mergeCell ref="P20:Q24"/>
    <mergeCell ref="R20:S24"/>
    <mergeCell ref="A1:U2"/>
    <mergeCell ref="Z1:AR2"/>
    <mergeCell ref="A3:U4"/>
    <mergeCell ref="Z4:AR6"/>
    <mergeCell ref="A6:B6"/>
    <mergeCell ref="C6:U7"/>
    <mergeCell ref="X14:AH14"/>
    <mergeCell ref="A16:A19"/>
    <mergeCell ref="B16:H17"/>
    <mergeCell ref="I16:I17"/>
    <mergeCell ref="J16:K17"/>
    <mergeCell ref="L16:L17"/>
    <mergeCell ref="M16:S16"/>
    <mergeCell ref="T16:U19"/>
    <mergeCell ref="M17:O19"/>
    <mergeCell ref="P17:Q19"/>
    <mergeCell ref="R17:S19"/>
    <mergeCell ref="B18:H19"/>
    <mergeCell ref="I18:I19"/>
    <mergeCell ref="J18:K19"/>
    <mergeCell ref="L18:L19"/>
    <mergeCell ref="B21:H22"/>
    <mergeCell ref="M22:O23"/>
    <mergeCell ref="B23:H24"/>
    <mergeCell ref="I23:I24"/>
    <mergeCell ref="J23:K24"/>
    <mergeCell ref="L23:L24"/>
    <mergeCell ref="A30:A34"/>
    <mergeCell ref="B30:H30"/>
    <mergeCell ref="I30:I32"/>
    <mergeCell ref="J30:K32"/>
    <mergeCell ref="L30:L32"/>
    <mergeCell ref="M30:M31"/>
    <mergeCell ref="N25:O26"/>
    <mergeCell ref="N30:O31"/>
    <mergeCell ref="M32:O34"/>
    <mergeCell ref="B33:H34"/>
    <mergeCell ref="I33:I34"/>
    <mergeCell ref="J33:K34"/>
    <mergeCell ref="L33:L34"/>
    <mergeCell ref="A41:U42"/>
    <mergeCell ref="P25:Q29"/>
    <mergeCell ref="R25:S29"/>
    <mergeCell ref="B26:H27"/>
    <mergeCell ref="M27:O29"/>
    <mergeCell ref="B28:H29"/>
    <mergeCell ref="I28:I29"/>
    <mergeCell ref="J28:K29"/>
    <mergeCell ref="L28:L29"/>
    <mergeCell ref="A25:A29"/>
    <mergeCell ref="B25:H25"/>
    <mergeCell ref="I25:I27"/>
    <mergeCell ref="J25:K27"/>
    <mergeCell ref="L25:L27"/>
    <mergeCell ref="M25:M26"/>
    <mergeCell ref="A35:A39"/>
    <mergeCell ref="B35:H35"/>
    <mergeCell ref="I35:I37"/>
    <mergeCell ref="J35:K37"/>
    <mergeCell ref="L35:L37"/>
    <mergeCell ref="M35:M36"/>
    <mergeCell ref="P30:Q34"/>
    <mergeCell ref="R30:S34"/>
    <mergeCell ref="B31:H32"/>
    <mergeCell ref="N35:O36"/>
    <mergeCell ref="P35:Q39"/>
    <mergeCell ref="R35:S39"/>
    <mergeCell ref="B36:H37"/>
    <mergeCell ref="M37:O39"/>
    <mergeCell ref="B38:H39"/>
    <mergeCell ref="I38:I39"/>
    <mergeCell ref="J38:K39"/>
    <mergeCell ref="L38:L39"/>
    <mergeCell ref="A47:A51"/>
    <mergeCell ref="N47:O48"/>
    <mergeCell ref="P47:Q51"/>
    <mergeCell ref="N52:O53"/>
    <mergeCell ref="P52:Q56"/>
    <mergeCell ref="A44:G45"/>
    <mergeCell ref="H44:H45"/>
    <mergeCell ref="I44:L45"/>
    <mergeCell ref="M44:O45"/>
    <mergeCell ref="P44:U45"/>
    <mergeCell ref="R47:S51"/>
    <mergeCell ref="B48:H49"/>
    <mergeCell ref="M49:O51"/>
    <mergeCell ref="B50:H51"/>
    <mergeCell ref="I50:I51"/>
    <mergeCell ref="J50:K51"/>
    <mergeCell ref="L50:L51"/>
    <mergeCell ref="B47:H47"/>
    <mergeCell ref="I47:I49"/>
    <mergeCell ref="J47:K49"/>
    <mergeCell ref="L47:L49"/>
    <mergeCell ref="M47:M48"/>
    <mergeCell ref="R52:S56"/>
    <mergeCell ref="B53:H54"/>
    <mergeCell ref="M54:O56"/>
    <mergeCell ref="B55:H56"/>
    <mergeCell ref="I55:I56"/>
    <mergeCell ref="J55:K56"/>
    <mergeCell ref="L55:L56"/>
    <mergeCell ref="A57:A61"/>
    <mergeCell ref="B57:H57"/>
    <mergeCell ref="I57:I59"/>
    <mergeCell ref="J57:K59"/>
    <mergeCell ref="L57:L59"/>
    <mergeCell ref="M57:M58"/>
    <mergeCell ref="A52:A56"/>
    <mergeCell ref="B52:H52"/>
    <mergeCell ref="I52:I54"/>
    <mergeCell ref="J52:K54"/>
    <mergeCell ref="L52:L54"/>
    <mergeCell ref="M52:M53"/>
    <mergeCell ref="P62:Q66"/>
    <mergeCell ref="R62:S66"/>
    <mergeCell ref="N57:O58"/>
    <mergeCell ref="P57:Q61"/>
    <mergeCell ref="R57:S61"/>
    <mergeCell ref="B58:H59"/>
    <mergeCell ref="M59:O61"/>
    <mergeCell ref="B60:H61"/>
    <mergeCell ref="I60:I61"/>
    <mergeCell ref="J60:K61"/>
    <mergeCell ref="L60:L61"/>
    <mergeCell ref="B63:H64"/>
    <mergeCell ref="M64:O66"/>
    <mergeCell ref="B65:H66"/>
    <mergeCell ref="I65:I66"/>
    <mergeCell ref="J65:K66"/>
    <mergeCell ref="L65:L66"/>
    <mergeCell ref="A77:A81"/>
    <mergeCell ref="B77:H77"/>
    <mergeCell ref="I77:I79"/>
    <mergeCell ref="J77:K79"/>
    <mergeCell ref="L77:L79"/>
    <mergeCell ref="M77:M78"/>
    <mergeCell ref="N67:O68"/>
    <mergeCell ref="A62:A66"/>
    <mergeCell ref="B62:H62"/>
    <mergeCell ref="I62:I64"/>
    <mergeCell ref="J62:K64"/>
    <mergeCell ref="L62:L64"/>
    <mergeCell ref="M62:M63"/>
    <mergeCell ref="A72:A76"/>
    <mergeCell ref="B72:H72"/>
    <mergeCell ref="I72:I74"/>
    <mergeCell ref="J72:K74"/>
    <mergeCell ref="L72:L74"/>
    <mergeCell ref="M72:M73"/>
    <mergeCell ref="N72:O73"/>
    <mergeCell ref="N62:O63"/>
    <mergeCell ref="P67:Q71"/>
    <mergeCell ref="R67:S71"/>
    <mergeCell ref="B68:H69"/>
    <mergeCell ref="M69:O71"/>
    <mergeCell ref="B70:H71"/>
    <mergeCell ref="I70:I71"/>
    <mergeCell ref="J70:K71"/>
    <mergeCell ref="L70:L71"/>
    <mergeCell ref="A67:A71"/>
    <mergeCell ref="B67:H67"/>
    <mergeCell ref="I67:I69"/>
    <mergeCell ref="J67:K69"/>
    <mergeCell ref="L67:L69"/>
    <mergeCell ref="M67:M68"/>
    <mergeCell ref="T82:U82"/>
    <mergeCell ref="N77:O78"/>
    <mergeCell ref="P77:Q81"/>
    <mergeCell ref="R77:S81"/>
    <mergeCell ref="B78:H79"/>
    <mergeCell ref="M79:O81"/>
    <mergeCell ref="B80:H81"/>
    <mergeCell ref="I80:I81"/>
    <mergeCell ref="J80:K81"/>
    <mergeCell ref="L80:L81"/>
  </mergeCells>
  <phoneticPr fontId="10"/>
  <dataValidations count="3">
    <dataValidation imeMode="fullKatakana" allowBlank="1" showInputMessage="1" showErrorMessage="1" sqref="B25:H25 B30:H30 B35:H35 B77:H77 B67:H67 B62:H62 B57:H57 B52:H52 B47:H47 B72:H72" xr:uid="{9CFA9E66-353D-4D3D-B21C-BFF966E68DF4}"/>
    <dataValidation imeMode="off" allowBlank="1" showInputMessage="1" showErrorMessage="1" sqref="N25:O26 N30:O31 N35:O36 J25:K39 I44:L45 N77:O78 N47:O48 N52:O53 N57:O58 N62:O63 N67:O68 J47:K81 N72:O73" xr:uid="{03CA94C7-80DB-4590-AF86-1E63DA8928E0}"/>
    <dataValidation type="list" allowBlank="1" showInputMessage="1" showErrorMessage="1" sqref="M27:O29 M79:O81 M32:O34 M64:O66 M59:O61 M54:O56 M49:O51 M37:O39 M69:O71 M74:O76" xr:uid="{7A9E3389-561A-4260-8E6C-8073A4EBEA9B}">
      <formula1>$W$20:$W$27</formula1>
    </dataValidation>
  </dataValidations>
  <printOptions horizontalCentered="1"/>
  <pageMargins left="0.51181102362204722" right="0.51181102362204722" top="0.35433070866141736" bottom="0"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65FB-98B2-4D03-8B27-2DA32197262D}">
  <sheetPr>
    <tabColor theme="6" tint="0.39997558519241921"/>
  </sheetPr>
  <dimension ref="A1:AR82"/>
  <sheetViews>
    <sheetView showGridLines="0" view="pageBreakPreview" topLeftCell="A53" zoomScaleNormal="100" zoomScaleSheetLayoutView="100" workbookViewId="0">
      <selection activeCell="B33" sqref="B33:H34"/>
    </sheetView>
  </sheetViews>
  <sheetFormatPr defaultRowHeight="13.5" x14ac:dyDescent="0.15"/>
  <cols>
    <col min="1" max="1" width="3" style="171" customWidth="1"/>
    <col min="2" max="2" width="4.125" style="171" customWidth="1"/>
    <col min="3" max="11" width="4.625" style="171" customWidth="1"/>
    <col min="12" max="12" width="11.375" style="171" customWidth="1"/>
    <col min="13" max="14" width="2.625" style="171" customWidth="1"/>
    <col min="15" max="22" width="4.625" style="171" customWidth="1"/>
    <col min="23" max="23" width="1.875" style="171" hidden="1" customWidth="1"/>
    <col min="24" max="29" width="3.625" style="171" customWidth="1"/>
    <col min="30" max="30" width="1.875" style="171" customWidth="1"/>
    <col min="31" max="35" width="3.625" style="171" customWidth="1"/>
    <col min="36" max="36" width="1.875" style="171" customWidth="1"/>
    <col min="37" max="41" width="3.625" style="171" customWidth="1"/>
    <col min="42" max="42" width="1.875" style="171" customWidth="1"/>
    <col min="43" max="47" width="3.625" style="171" customWidth="1"/>
    <col min="48" max="16384" width="9" style="171"/>
  </cols>
  <sheetData>
    <row r="1" spans="1:44" ht="12.75" customHeight="1" x14ac:dyDescent="0.15">
      <c r="A1" s="400" t="s">
        <v>1999</v>
      </c>
      <c r="B1" s="400"/>
      <c r="C1" s="400"/>
      <c r="D1" s="400"/>
      <c r="E1" s="400"/>
      <c r="F1" s="400"/>
      <c r="G1" s="400"/>
      <c r="H1" s="400"/>
      <c r="I1" s="400"/>
      <c r="J1" s="400"/>
      <c r="K1" s="400"/>
      <c r="L1" s="400"/>
      <c r="M1" s="400"/>
      <c r="N1" s="400"/>
      <c r="O1" s="400"/>
      <c r="P1" s="400"/>
      <c r="Q1" s="400"/>
      <c r="R1" s="400"/>
      <c r="S1" s="400"/>
      <c r="T1" s="400"/>
      <c r="U1" s="400"/>
      <c r="Z1" s="401"/>
      <c r="AA1" s="401"/>
      <c r="AB1" s="401"/>
      <c r="AC1" s="401"/>
      <c r="AD1" s="401"/>
      <c r="AE1" s="401"/>
      <c r="AF1" s="401"/>
      <c r="AG1" s="401"/>
      <c r="AH1" s="401"/>
      <c r="AI1" s="401"/>
      <c r="AJ1" s="401"/>
      <c r="AK1" s="401"/>
      <c r="AL1" s="401"/>
      <c r="AM1" s="401"/>
      <c r="AN1" s="401"/>
      <c r="AO1" s="401"/>
      <c r="AP1" s="401"/>
      <c r="AQ1" s="401"/>
      <c r="AR1" s="401"/>
    </row>
    <row r="2" spans="1:44" ht="17.25" customHeight="1" x14ac:dyDescent="0.15">
      <c r="A2" s="400"/>
      <c r="B2" s="400"/>
      <c r="C2" s="400"/>
      <c r="D2" s="400"/>
      <c r="E2" s="400"/>
      <c r="F2" s="400"/>
      <c r="G2" s="400"/>
      <c r="H2" s="400"/>
      <c r="I2" s="400"/>
      <c r="J2" s="400"/>
      <c r="K2" s="400"/>
      <c r="L2" s="400"/>
      <c r="M2" s="400"/>
      <c r="N2" s="400"/>
      <c r="O2" s="400"/>
      <c r="P2" s="400"/>
      <c r="Q2" s="400"/>
      <c r="R2" s="400"/>
      <c r="S2" s="400"/>
      <c r="T2" s="400"/>
      <c r="U2" s="400"/>
      <c r="Z2" s="401"/>
      <c r="AA2" s="401"/>
      <c r="AB2" s="401"/>
      <c r="AC2" s="401"/>
      <c r="AD2" s="401"/>
      <c r="AE2" s="401"/>
      <c r="AF2" s="401"/>
      <c r="AG2" s="401"/>
      <c r="AH2" s="401"/>
      <c r="AI2" s="401"/>
      <c r="AJ2" s="401"/>
      <c r="AK2" s="401"/>
      <c r="AL2" s="401"/>
      <c r="AM2" s="401"/>
      <c r="AN2" s="401"/>
      <c r="AO2" s="401"/>
      <c r="AP2" s="401"/>
      <c r="AQ2" s="401"/>
      <c r="AR2" s="401"/>
    </row>
    <row r="3" spans="1:44" ht="17.25" customHeight="1" x14ac:dyDescent="0.15">
      <c r="A3" s="402" t="s">
        <v>1998</v>
      </c>
      <c r="B3" s="402"/>
      <c r="C3" s="402"/>
      <c r="D3" s="402"/>
      <c r="E3" s="402"/>
      <c r="F3" s="402"/>
      <c r="G3" s="402"/>
      <c r="H3" s="402"/>
      <c r="I3" s="402"/>
      <c r="J3" s="402"/>
      <c r="K3" s="402"/>
      <c r="L3" s="402"/>
      <c r="M3" s="402"/>
      <c r="N3" s="402"/>
      <c r="O3" s="402"/>
      <c r="P3" s="402"/>
      <c r="Q3" s="402"/>
      <c r="R3" s="402"/>
      <c r="S3" s="402"/>
      <c r="T3" s="402"/>
      <c r="U3" s="402"/>
      <c r="Z3" s="172"/>
      <c r="AA3" s="172"/>
      <c r="AB3" s="172"/>
      <c r="AC3" s="172"/>
      <c r="AD3" s="172"/>
      <c r="AE3" s="172"/>
      <c r="AF3" s="172"/>
      <c r="AG3" s="172"/>
      <c r="AH3" s="172"/>
      <c r="AI3" s="172"/>
      <c r="AJ3" s="172"/>
      <c r="AK3" s="172"/>
      <c r="AL3" s="172"/>
      <c r="AM3" s="172"/>
      <c r="AN3" s="172"/>
      <c r="AO3" s="172"/>
      <c r="AP3" s="172"/>
      <c r="AQ3" s="172"/>
      <c r="AR3" s="172"/>
    </row>
    <row r="4" spans="1:44" ht="5.25" customHeight="1" x14ac:dyDescent="0.15">
      <c r="A4" s="402"/>
      <c r="B4" s="402"/>
      <c r="C4" s="402"/>
      <c r="D4" s="402"/>
      <c r="E4" s="402"/>
      <c r="F4" s="402"/>
      <c r="G4" s="402"/>
      <c r="H4" s="402"/>
      <c r="I4" s="402"/>
      <c r="J4" s="402"/>
      <c r="K4" s="402"/>
      <c r="L4" s="402"/>
      <c r="M4" s="402"/>
      <c r="N4" s="402"/>
      <c r="O4" s="402"/>
      <c r="P4" s="402"/>
      <c r="Q4" s="402"/>
      <c r="R4" s="402"/>
      <c r="S4" s="402"/>
      <c r="T4" s="402"/>
      <c r="U4" s="402"/>
      <c r="Z4" s="403"/>
      <c r="AA4" s="403"/>
      <c r="AB4" s="403"/>
      <c r="AC4" s="403"/>
      <c r="AD4" s="403"/>
      <c r="AE4" s="403"/>
      <c r="AF4" s="403"/>
      <c r="AG4" s="403"/>
      <c r="AH4" s="403"/>
      <c r="AI4" s="403"/>
      <c r="AJ4" s="403"/>
      <c r="AK4" s="403"/>
      <c r="AL4" s="403"/>
      <c r="AM4" s="403"/>
      <c r="AN4" s="403"/>
      <c r="AO4" s="403"/>
      <c r="AP4" s="403"/>
      <c r="AQ4" s="403"/>
      <c r="AR4" s="403"/>
    </row>
    <row r="5" spans="1:44" ht="5.25" customHeight="1" x14ac:dyDescent="0.15">
      <c r="A5" s="173"/>
      <c r="B5" s="173"/>
      <c r="C5" s="173"/>
      <c r="D5" s="173"/>
      <c r="E5" s="173"/>
      <c r="F5" s="173"/>
      <c r="G5" s="173"/>
      <c r="H5" s="173"/>
      <c r="I5" s="173"/>
      <c r="J5" s="173"/>
      <c r="K5" s="173"/>
      <c r="L5" s="173"/>
      <c r="M5" s="173"/>
      <c r="N5" s="173"/>
      <c r="O5" s="173"/>
      <c r="P5" s="173"/>
      <c r="Q5" s="173"/>
      <c r="R5" s="173"/>
      <c r="S5" s="173"/>
      <c r="T5" s="173"/>
      <c r="U5" s="173"/>
      <c r="Z5" s="403"/>
      <c r="AA5" s="403"/>
      <c r="AB5" s="403"/>
      <c r="AC5" s="403"/>
      <c r="AD5" s="403"/>
      <c r="AE5" s="403"/>
      <c r="AF5" s="403"/>
      <c r="AG5" s="403"/>
      <c r="AH5" s="403"/>
      <c r="AI5" s="403"/>
      <c r="AJ5" s="403"/>
      <c r="AK5" s="403"/>
      <c r="AL5" s="403"/>
      <c r="AM5" s="403"/>
      <c r="AN5" s="403"/>
      <c r="AO5" s="403"/>
      <c r="AP5" s="403"/>
      <c r="AQ5" s="403"/>
      <c r="AR5" s="403"/>
    </row>
    <row r="6" spans="1:44" ht="18" customHeight="1" x14ac:dyDescent="0.15">
      <c r="A6" s="404" t="s">
        <v>1954</v>
      </c>
      <c r="B6" s="404"/>
      <c r="C6" s="405" t="s">
        <v>1996</v>
      </c>
      <c r="D6" s="406"/>
      <c r="E6" s="406"/>
      <c r="F6" s="406"/>
      <c r="G6" s="406"/>
      <c r="H6" s="406"/>
      <c r="I6" s="406"/>
      <c r="J6" s="406"/>
      <c r="K6" s="406"/>
      <c r="L6" s="406"/>
      <c r="M6" s="406"/>
      <c r="N6" s="406"/>
      <c r="O6" s="406"/>
      <c r="P6" s="406"/>
      <c r="Q6" s="406"/>
      <c r="R6" s="406"/>
      <c r="S6" s="406"/>
      <c r="T6" s="406"/>
      <c r="U6" s="406"/>
      <c r="Z6" s="403"/>
      <c r="AA6" s="403"/>
      <c r="AB6" s="403"/>
      <c r="AC6" s="403"/>
      <c r="AD6" s="403"/>
      <c r="AE6" s="403"/>
      <c r="AF6" s="403"/>
      <c r="AG6" s="403"/>
      <c r="AH6" s="403"/>
      <c r="AI6" s="403"/>
      <c r="AJ6" s="403"/>
      <c r="AK6" s="403"/>
      <c r="AL6" s="403"/>
      <c r="AM6" s="403"/>
      <c r="AN6" s="403"/>
      <c r="AO6" s="403"/>
      <c r="AP6" s="403"/>
      <c r="AQ6" s="403"/>
      <c r="AR6" s="403"/>
    </row>
    <row r="7" spans="1:44" ht="9.75" customHeight="1" x14ac:dyDescent="0.15">
      <c r="A7" s="174"/>
      <c r="B7" s="174"/>
      <c r="C7" s="406"/>
      <c r="D7" s="406"/>
      <c r="E7" s="406"/>
      <c r="F7" s="406"/>
      <c r="G7" s="406"/>
      <c r="H7" s="406"/>
      <c r="I7" s="406"/>
      <c r="J7" s="406"/>
      <c r="K7" s="406"/>
      <c r="L7" s="406"/>
      <c r="M7" s="406"/>
      <c r="N7" s="406"/>
      <c r="O7" s="406"/>
      <c r="P7" s="406"/>
      <c r="Q7" s="406"/>
      <c r="R7" s="406"/>
      <c r="S7" s="406"/>
      <c r="T7" s="406"/>
      <c r="U7" s="406"/>
    </row>
    <row r="8" spans="1:44" ht="18" customHeight="1" x14ac:dyDescent="0.15">
      <c r="A8" s="404" t="s">
        <v>1955</v>
      </c>
      <c r="B8" s="460"/>
      <c r="C8" s="461" t="s">
        <v>1991</v>
      </c>
      <c r="D8" s="461"/>
      <c r="E8" s="461"/>
      <c r="F8" s="461"/>
      <c r="G8" s="461"/>
      <c r="H8" s="461"/>
      <c r="I8" s="461"/>
      <c r="J8" s="461"/>
      <c r="K8" s="461"/>
      <c r="L8" s="461"/>
      <c r="M8" s="461"/>
      <c r="N8" s="461"/>
      <c r="O8" s="461"/>
      <c r="P8" s="461"/>
      <c r="Q8" s="461"/>
      <c r="R8" s="461"/>
      <c r="S8" s="461"/>
      <c r="T8" s="461"/>
      <c r="U8" s="461"/>
      <c r="V8" s="175"/>
    </row>
    <row r="9" spans="1:44" ht="18" customHeight="1" x14ac:dyDescent="0.15">
      <c r="A9" s="176"/>
      <c r="B9" s="176"/>
      <c r="C9" s="461"/>
      <c r="D9" s="461"/>
      <c r="E9" s="461"/>
      <c r="F9" s="461"/>
      <c r="G9" s="461"/>
      <c r="H9" s="461"/>
      <c r="I9" s="461"/>
      <c r="J9" s="461"/>
      <c r="K9" s="461"/>
      <c r="L9" s="461"/>
      <c r="M9" s="461"/>
      <c r="N9" s="461"/>
      <c r="O9" s="461"/>
      <c r="P9" s="461"/>
      <c r="Q9" s="461"/>
      <c r="R9" s="461"/>
      <c r="S9" s="461"/>
      <c r="T9" s="461"/>
      <c r="U9" s="461"/>
      <c r="V9" s="175"/>
    </row>
    <row r="10" spans="1:44" ht="12.95" customHeight="1" x14ac:dyDescent="0.15">
      <c r="A10" s="177"/>
      <c r="B10" s="177"/>
      <c r="C10" s="177"/>
      <c r="D10" s="177"/>
      <c r="E10" s="177"/>
      <c r="F10" s="177"/>
      <c r="G10" s="177"/>
      <c r="H10" s="177"/>
      <c r="I10" s="177"/>
      <c r="J10" s="462" t="s">
        <v>1956</v>
      </c>
      <c r="K10" s="462"/>
      <c r="L10" s="462"/>
      <c r="M10" s="462"/>
      <c r="N10" s="462"/>
      <c r="O10" s="462"/>
      <c r="P10" s="462"/>
      <c r="Q10" s="462"/>
      <c r="R10" s="462"/>
      <c r="S10" s="462"/>
      <c r="T10" s="462"/>
      <c r="U10" s="462"/>
    </row>
    <row r="11" spans="1:44" ht="7.5" customHeight="1" thickBot="1" x14ac:dyDescent="0.2">
      <c r="C11" s="178"/>
      <c r="D11" s="178"/>
      <c r="E11" s="178"/>
      <c r="F11" s="178"/>
      <c r="G11" s="178"/>
      <c r="H11" s="178"/>
      <c r="I11" s="178"/>
      <c r="J11" s="178"/>
      <c r="K11" s="178"/>
      <c r="L11" s="178"/>
      <c r="M11" s="178"/>
      <c r="N11" s="178"/>
      <c r="O11" s="178"/>
      <c r="P11" s="178"/>
      <c r="Q11" s="178"/>
      <c r="R11" s="178"/>
      <c r="S11" s="178"/>
      <c r="T11" s="178"/>
      <c r="U11" s="178"/>
      <c r="V11" s="175"/>
    </row>
    <row r="12" spans="1:44" ht="17.25" hidden="1" customHeight="1" x14ac:dyDescent="0.15">
      <c r="A12" s="463" t="s">
        <v>2001</v>
      </c>
      <c r="B12" s="464"/>
      <c r="C12" s="464"/>
      <c r="D12" s="464"/>
      <c r="E12" s="464"/>
      <c r="F12" s="464"/>
      <c r="G12" s="465"/>
      <c r="H12" s="473"/>
      <c r="I12" s="476" t="s">
        <v>1957</v>
      </c>
      <c r="J12" s="479"/>
      <c r="K12" s="480"/>
      <c r="L12" s="480"/>
      <c r="M12" s="480"/>
      <c r="N12" s="480"/>
      <c r="O12" s="480"/>
      <c r="P12" s="480"/>
      <c r="Q12" s="480"/>
      <c r="R12" s="480"/>
      <c r="S12" s="480"/>
      <c r="T12" s="480"/>
      <c r="U12" s="480"/>
    </row>
    <row r="13" spans="1:44" ht="12.75" hidden="1" customHeight="1" x14ac:dyDescent="0.15">
      <c r="A13" s="466"/>
      <c r="B13" s="467"/>
      <c r="C13" s="467"/>
      <c r="D13" s="467"/>
      <c r="E13" s="467"/>
      <c r="F13" s="467"/>
      <c r="G13" s="468"/>
      <c r="H13" s="474"/>
      <c r="I13" s="477"/>
      <c r="J13" s="481"/>
      <c r="K13" s="480"/>
      <c r="L13" s="480"/>
      <c r="M13" s="480"/>
      <c r="N13" s="480"/>
      <c r="O13" s="480"/>
      <c r="P13" s="480"/>
      <c r="Q13" s="480"/>
      <c r="R13" s="480"/>
      <c r="S13" s="480"/>
      <c r="T13" s="480"/>
      <c r="U13" s="480"/>
    </row>
    <row r="14" spans="1:44" ht="9.75" hidden="1" customHeight="1" thickBot="1" x14ac:dyDescent="0.2">
      <c r="A14" s="469"/>
      <c r="B14" s="470"/>
      <c r="C14" s="471"/>
      <c r="D14" s="471"/>
      <c r="E14" s="471"/>
      <c r="F14" s="471"/>
      <c r="G14" s="472"/>
      <c r="H14" s="475"/>
      <c r="I14" s="478"/>
      <c r="J14" s="481"/>
      <c r="K14" s="480"/>
      <c r="L14" s="480"/>
      <c r="M14" s="480"/>
      <c r="N14" s="480"/>
      <c r="O14" s="480"/>
      <c r="P14" s="480"/>
      <c r="Q14" s="480"/>
      <c r="R14" s="480"/>
      <c r="S14" s="480"/>
      <c r="T14" s="480"/>
      <c r="U14" s="480"/>
      <c r="X14" s="407"/>
      <c r="Y14" s="407"/>
      <c r="Z14" s="407"/>
      <c r="AA14" s="407"/>
      <c r="AB14" s="407"/>
      <c r="AC14" s="407"/>
      <c r="AD14" s="407"/>
      <c r="AE14" s="407"/>
      <c r="AF14" s="407"/>
      <c r="AG14" s="407"/>
      <c r="AH14" s="407"/>
    </row>
    <row r="15" spans="1:44" ht="16.5" hidden="1" customHeight="1" thickBot="1" x14ac:dyDescent="0.2">
      <c r="A15" s="179"/>
      <c r="B15" s="179"/>
      <c r="C15" s="179"/>
      <c r="D15" s="179"/>
      <c r="E15" s="179"/>
      <c r="F15" s="179"/>
      <c r="G15" s="179"/>
      <c r="H15" s="180"/>
      <c r="I15" s="180"/>
      <c r="J15" s="180"/>
      <c r="K15" s="181"/>
      <c r="N15" s="181"/>
      <c r="O15" s="181"/>
      <c r="P15" s="181"/>
      <c r="U15" s="175"/>
    </row>
    <row r="16" spans="1:44" ht="12.95" customHeight="1" x14ac:dyDescent="0.15">
      <c r="A16" s="408" ph="1"/>
      <c r="B16" s="410" t="s" ph="1">
        <v>1958</v>
      </c>
      <c r="C16" s="411" ph="1"/>
      <c r="D16" s="411" ph="1"/>
      <c r="E16" s="411" ph="1"/>
      <c r="F16" s="411" ph="1"/>
      <c r="G16" s="411" ph="1"/>
      <c r="H16" s="412" ph="1"/>
      <c r="I16" s="416" t="s">
        <v>1959</v>
      </c>
      <c r="J16" s="417"/>
      <c r="K16" s="418"/>
      <c r="L16" s="421" t="s">
        <v>2011</v>
      </c>
      <c r="M16" s="423" t="s">
        <v>1960</v>
      </c>
      <c r="N16" s="424"/>
      <c r="O16" s="424"/>
      <c r="P16" s="424"/>
      <c r="Q16" s="424"/>
      <c r="R16" s="424"/>
      <c r="S16" s="425"/>
      <c r="T16" s="426" t="s">
        <v>1961</v>
      </c>
      <c r="U16" s="427"/>
    </row>
    <row r="17" spans="1:23" ht="12.95" customHeight="1" x14ac:dyDescent="0.15">
      <c r="A17" s="279"/>
      <c r="B17" s="413" ph="1"/>
      <c r="C17" s="414" ph="1"/>
      <c r="D17" s="414" ph="1"/>
      <c r="E17" s="414" ph="1"/>
      <c r="F17" s="414" ph="1"/>
      <c r="G17" s="414" ph="1"/>
      <c r="H17" s="415" ph="1"/>
      <c r="I17" s="286"/>
      <c r="J17" s="419"/>
      <c r="K17" s="420"/>
      <c r="L17" s="422"/>
      <c r="M17" s="432" t="s">
        <v>1962</v>
      </c>
      <c r="N17" s="433"/>
      <c r="O17" s="434"/>
      <c r="P17" s="441" t="s">
        <v>1963</v>
      </c>
      <c r="Q17" s="442"/>
      <c r="R17" s="441" t="s">
        <v>1964</v>
      </c>
      <c r="S17" s="442"/>
      <c r="T17" s="428"/>
      <c r="U17" s="429"/>
    </row>
    <row r="18" spans="1:23" ht="12.95" customHeight="1" x14ac:dyDescent="0.15">
      <c r="A18" s="279"/>
      <c r="B18" s="447" t="s">
        <v>1965</v>
      </c>
      <c r="C18" s="448"/>
      <c r="D18" s="448"/>
      <c r="E18" s="448"/>
      <c r="F18" s="448"/>
      <c r="G18" s="448"/>
      <c r="H18" s="449"/>
      <c r="I18" s="257" t="s">
        <v>1966</v>
      </c>
      <c r="J18" s="454"/>
      <c r="K18" s="455"/>
      <c r="L18" s="458" t="s">
        <v>2010</v>
      </c>
      <c r="M18" s="435"/>
      <c r="N18" s="436"/>
      <c r="O18" s="437"/>
      <c r="P18" s="443"/>
      <c r="Q18" s="444"/>
      <c r="R18" s="443"/>
      <c r="S18" s="444"/>
      <c r="T18" s="428"/>
      <c r="U18" s="429"/>
    </row>
    <row r="19" spans="1:23" ht="12.95" customHeight="1" thickBot="1" x14ac:dyDescent="0.2">
      <c r="A19" s="409"/>
      <c r="B19" s="450"/>
      <c r="C19" s="451"/>
      <c r="D19" s="451"/>
      <c r="E19" s="451"/>
      <c r="F19" s="451"/>
      <c r="G19" s="451"/>
      <c r="H19" s="452"/>
      <c r="I19" s="453"/>
      <c r="J19" s="456"/>
      <c r="K19" s="457"/>
      <c r="L19" s="459"/>
      <c r="M19" s="438"/>
      <c r="N19" s="439"/>
      <c r="O19" s="440"/>
      <c r="P19" s="445"/>
      <c r="Q19" s="446"/>
      <c r="R19" s="445"/>
      <c r="S19" s="446"/>
      <c r="T19" s="430"/>
      <c r="U19" s="431"/>
    </row>
    <row r="20" spans="1:23" ht="9" customHeight="1" thickTop="1" x14ac:dyDescent="0.15">
      <c r="A20" s="482"/>
      <c r="B20" s="485" t="s">
        <v>1968</v>
      </c>
      <c r="C20" s="486"/>
      <c r="D20" s="486"/>
      <c r="E20" s="486"/>
      <c r="F20" s="486"/>
      <c r="G20" s="486"/>
      <c r="H20" s="487"/>
      <c r="I20" s="488" t="s">
        <v>1969</v>
      </c>
      <c r="J20" s="491" t="s">
        <v>1970</v>
      </c>
      <c r="K20" s="492"/>
      <c r="L20" s="497" t="s">
        <v>2012</v>
      </c>
      <c r="M20" s="500" t="s">
        <v>1971</v>
      </c>
      <c r="N20" s="501" t="s">
        <v>1972</v>
      </c>
      <c r="O20" s="502"/>
      <c r="P20" s="505" t="s">
        <v>1973</v>
      </c>
      <c r="Q20" s="506"/>
      <c r="R20" s="505" t="s">
        <v>1974</v>
      </c>
      <c r="S20" s="506"/>
      <c r="T20" s="182"/>
      <c r="U20" s="183"/>
      <c r="W20" s="171" t="s">
        <v>1975</v>
      </c>
    </row>
    <row r="21" spans="1:23" ht="8.25" customHeight="1" x14ac:dyDescent="0.15">
      <c r="A21" s="483"/>
      <c r="B21" s="370" t="s">
        <v>1976</v>
      </c>
      <c r="C21" s="371"/>
      <c r="D21" s="371"/>
      <c r="E21" s="371"/>
      <c r="F21" s="371"/>
      <c r="G21" s="371"/>
      <c r="H21" s="372"/>
      <c r="I21" s="489"/>
      <c r="J21" s="493"/>
      <c r="K21" s="494"/>
      <c r="L21" s="498"/>
      <c r="M21" s="297"/>
      <c r="N21" s="503"/>
      <c r="O21" s="504"/>
      <c r="P21" s="507"/>
      <c r="Q21" s="508"/>
      <c r="R21" s="507"/>
      <c r="S21" s="508"/>
      <c r="T21" s="182"/>
      <c r="U21" s="183"/>
      <c r="W21" s="171" t="s">
        <v>1977</v>
      </c>
    </row>
    <row r="22" spans="1:23" ht="8.25" customHeight="1" x14ac:dyDescent="0.15">
      <c r="A22" s="483"/>
      <c r="B22" s="373"/>
      <c r="C22" s="374"/>
      <c r="D22" s="374"/>
      <c r="E22" s="374"/>
      <c r="F22" s="374"/>
      <c r="G22" s="374"/>
      <c r="H22" s="375"/>
      <c r="I22" s="490"/>
      <c r="J22" s="495"/>
      <c r="K22" s="496"/>
      <c r="L22" s="499"/>
      <c r="M22" s="376" t="s">
        <v>1978</v>
      </c>
      <c r="N22" s="377"/>
      <c r="O22" s="378"/>
      <c r="P22" s="507"/>
      <c r="Q22" s="508"/>
      <c r="R22" s="507"/>
      <c r="S22" s="508"/>
      <c r="T22" s="184"/>
      <c r="U22" s="185"/>
      <c r="V22" s="175"/>
      <c r="W22" s="171" t="s">
        <v>1979</v>
      </c>
    </row>
    <row r="23" spans="1:23" ht="12" customHeight="1" x14ac:dyDescent="0.15">
      <c r="A23" s="483"/>
      <c r="B23" s="379" t="s">
        <v>1980</v>
      </c>
      <c r="C23" s="380"/>
      <c r="D23" s="380"/>
      <c r="E23" s="380"/>
      <c r="F23" s="380"/>
      <c r="G23" s="380"/>
      <c r="H23" s="381"/>
      <c r="I23" s="385" t="s">
        <v>1966</v>
      </c>
      <c r="J23" s="387" t="s">
        <v>1970</v>
      </c>
      <c r="K23" s="388"/>
      <c r="L23" s="391" t="s">
        <v>2013</v>
      </c>
      <c r="M23" s="376"/>
      <c r="N23" s="377"/>
      <c r="O23" s="378"/>
      <c r="P23" s="507"/>
      <c r="Q23" s="508"/>
      <c r="R23" s="507"/>
      <c r="S23" s="508"/>
      <c r="T23" s="184"/>
      <c r="U23" s="185"/>
      <c r="V23" s="175"/>
      <c r="W23" s="171" t="s">
        <v>1981</v>
      </c>
    </row>
    <row r="24" spans="1:23" ht="12" customHeight="1" x14ac:dyDescent="0.15">
      <c r="A24" s="484"/>
      <c r="B24" s="382"/>
      <c r="C24" s="383"/>
      <c r="D24" s="383"/>
      <c r="E24" s="383"/>
      <c r="F24" s="383"/>
      <c r="G24" s="383"/>
      <c r="H24" s="384"/>
      <c r="I24" s="386"/>
      <c r="J24" s="389"/>
      <c r="K24" s="390"/>
      <c r="L24" s="392"/>
      <c r="M24" s="186"/>
      <c r="N24" s="187"/>
      <c r="O24" s="195"/>
      <c r="P24" s="509"/>
      <c r="Q24" s="510"/>
      <c r="R24" s="509"/>
      <c r="S24" s="510"/>
      <c r="T24" s="188"/>
      <c r="U24" s="189"/>
      <c r="V24" s="175"/>
      <c r="W24" s="171" t="s">
        <v>1982</v>
      </c>
    </row>
    <row r="25" spans="1:23" ht="9" customHeight="1" x14ac:dyDescent="0.15">
      <c r="A25" s="278">
        <v>11</v>
      </c>
      <c r="B25" s="356"/>
      <c r="C25" s="357"/>
      <c r="D25" s="357"/>
      <c r="E25" s="357"/>
      <c r="F25" s="357"/>
      <c r="G25" s="357"/>
      <c r="H25" s="358"/>
      <c r="I25" s="284" t="s">
        <v>1959</v>
      </c>
      <c r="J25" s="359"/>
      <c r="K25" s="360"/>
      <c r="L25" s="293"/>
      <c r="M25" s="365" t="s">
        <v>1971</v>
      </c>
      <c r="N25" s="396"/>
      <c r="O25" s="397"/>
      <c r="P25" s="237"/>
      <c r="Q25" s="238"/>
      <c r="R25" s="341"/>
      <c r="S25" s="342"/>
      <c r="T25" s="184"/>
      <c r="U25" s="185"/>
      <c r="V25" s="175"/>
      <c r="W25" s="171" t="s">
        <v>1983</v>
      </c>
    </row>
    <row r="26" spans="1:23" ht="8.25" customHeight="1" x14ac:dyDescent="0.15">
      <c r="A26" s="279"/>
      <c r="B26" s="347"/>
      <c r="C26" s="348"/>
      <c r="D26" s="348"/>
      <c r="E26" s="348"/>
      <c r="F26" s="348"/>
      <c r="G26" s="348"/>
      <c r="H26" s="349"/>
      <c r="I26" s="285"/>
      <c r="J26" s="361"/>
      <c r="K26" s="362"/>
      <c r="L26" s="294"/>
      <c r="M26" s="366"/>
      <c r="N26" s="398"/>
      <c r="O26" s="399"/>
      <c r="P26" s="269"/>
      <c r="Q26" s="236"/>
      <c r="R26" s="343"/>
      <c r="S26" s="344"/>
      <c r="T26" s="184"/>
      <c r="U26" s="185"/>
      <c r="V26" s="175"/>
      <c r="W26" s="171" t="s">
        <v>1984</v>
      </c>
    </row>
    <row r="27" spans="1:23" ht="8.25" customHeight="1" x14ac:dyDescent="0.15">
      <c r="A27" s="279"/>
      <c r="B27" s="350"/>
      <c r="C27" s="351"/>
      <c r="D27" s="351"/>
      <c r="E27" s="351"/>
      <c r="F27" s="351"/>
      <c r="G27" s="351"/>
      <c r="H27" s="352"/>
      <c r="I27" s="286"/>
      <c r="J27" s="363"/>
      <c r="K27" s="364"/>
      <c r="L27" s="295"/>
      <c r="M27" s="269"/>
      <c r="N27" s="235"/>
      <c r="O27" s="236"/>
      <c r="P27" s="269"/>
      <c r="Q27" s="236"/>
      <c r="R27" s="343"/>
      <c r="S27" s="344"/>
      <c r="T27" s="184"/>
      <c r="U27" s="185"/>
      <c r="V27" s="175"/>
      <c r="W27" s="171" t="s">
        <v>1985</v>
      </c>
    </row>
    <row r="28" spans="1:23" ht="12" customHeight="1" x14ac:dyDescent="0.15">
      <c r="A28" s="279"/>
      <c r="B28" s="347"/>
      <c r="C28" s="348"/>
      <c r="D28" s="348"/>
      <c r="E28" s="348"/>
      <c r="F28" s="348"/>
      <c r="G28" s="348"/>
      <c r="H28" s="349"/>
      <c r="I28" s="257" t="s">
        <v>1966</v>
      </c>
      <c r="J28" s="335"/>
      <c r="K28" s="336"/>
      <c r="L28" s="263"/>
      <c r="M28" s="269"/>
      <c r="N28" s="235"/>
      <c r="O28" s="236"/>
      <c r="P28" s="269"/>
      <c r="Q28" s="236"/>
      <c r="R28" s="343"/>
      <c r="S28" s="344"/>
      <c r="T28" s="184"/>
      <c r="U28" s="185"/>
      <c r="V28" s="175"/>
    </row>
    <row r="29" spans="1:23" ht="12" customHeight="1" x14ac:dyDescent="0.15">
      <c r="A29" s="280"/>
      <c r="B29" s="353"/>
      <c r="C29" s="354"/>
      <c r="D29" s="354"/>
      <c r="E29" s="354"/>
      <c r="F29" s="354"/>
      <c r="G29" s="354"/>
      <c r="H29" s="355"/>
      <c r="I29" s="274"/>
      <c r="J29" s="337"/>
      <c r="K29" s="338"/>
      <c r="L29" s="277"/>
      <c r="M29" s="270"/>
      <c r="N29" s="271"/>
      <c r="O29" s="272"/>
      <c r="P29" s="270"/>
      <c r="Q29" s="272"/>
      <c r="R29" s="345"/>
      <c r="S29" s="346"/>
      <c r="T29" s="188"/>
      <c r="U29" s="189"/>
      <c r="V29" s="175"/>
    </row>
    <row r="30" spans="1:23" ht="9" customHeight="1" x14ac:dyDescent="0.15">
      <c r="A30" s="278">
        <v>12</v>
      </c>
      <c r="B30" s="393"/>
      <c r="C30" s="394"/>
      <c r="D30" s="394"/>
      <c r="E30" s="394"/>
      <c r="F30" s="394"/>
      <c r="G30" s="394"/>
      <c r="H30" s="395"/>
      <c r="I30" s="284" t="s">
        <v>1959</v>
      </c>
      <c r="J30" s="359"/>
      <c r="K30" s="360"/>
      <c r="L30" s="293"/>
      <c r="M30" s="365" t="s">
        <v>1971</v>
      </c>
      <c r="N30" s="318"/>
      <c r="O30" s="319"/>
      <c r="P30" s="237"/>
      <c r="Q30" s="238"/>
      <c r="R30" s="243"/>
      <c r="S30" s="244"/>
      <c r="T30" s="184"/>
      <c r="U30" s="185"/>
      <c r="V30" s="175"/>
    </row>
    <row r="31" spans="1:23" ht="8.25" customHeight="1" x14ac:dyDescent="0.15">
      <c r="A31" s="279"/>
      <c r="B31" s="326"/>
      <c r="C31" s="327"/>
      <c r="D31" s="327"/>
      <c r="E31" s="327"/>
      <c r="F31" s="327"/>
      <c r="G31" s="327"/>
      <c r="H31" s="328"/>
      <c r="I31" s="285"/>
      <c r="J31" s="361"/>
      <c r="K31" s="362"/>
      <c r="L31" s="294"/>
      <c r="M31" s="366"/>
      <c r="N31" s="320"/>
      <c r="O31" s="321"/>
      <c r="P31" s="269"/>
      <c r="Q31" s="236"/>
      <c r="R31" s="322"/>
      <c r="S31" s="323"/>
      <c r="T31" s="184"/>
      <c r="U31" s="185"/>
      <c r="V31" s="175"/>
    </row>
    <row r="32" spans="1:23" ht="8.25" customHeight="1" x14ac:dyDescent="0.15">
      <c r="A32" s="279"/>
      <c r="B32" s="329"/>
      <c r="C32" s="330"/>
      <c r="D32" s="330"/>
      <c r="E32" s="330"/>
      <c r="F32" s="330"/>
      <c r="G32" s="330"/>
      <c r="H32" s="331"/>
      <c r="I32" s="286"/>
      <c r="J32" s="363"/>
      <c r="K32" s="364"/>
      <c r="L32" s="295"/>
      <c r="M32" s="269"/>
      <c r="N32" s="235"/>
      <c r="O32" s="236"/>
      <c r="P32" s="269"/>
      <c r="Q32" s="236"/>
      <c r="R32" s="322"/>
      <c r="S32" s="323"/>
      <c r="T32" s="184"/>
      <c r="U32" s="185"/>
      <c r="V32" s="175"/>
    </row>
    <row r="33" spans="1:22" ht="12" customHeight="1" x14ac:dyDescent="0.15">
      <c r="A33" s="279"/>
      <c r="B33" s="326"/>
      <c r="C33" s="327"/>
      <c r="D33" s="327"/>
      <c r="E33" s="327"/>
      <c r="F33" s="327"/>
      <c r="G33" s="327"/>
      <c r="H33" s="328"/>
      <c r="I33" s="257" t="s">
        <v>1966</v>
      </c>
      <c r="J33" s="335"/>
      <c r="K33" s="336"/>
      <c r="L33" s="263"/>
      <c r="M33" s="269"/>
      <c r="N33" s="235"/>
      <c r="O33" s="236"/>
      <c r="P33" s="269"/>
      <c r="Q33" s="236"/>
      <c r="R33" s="322"/>
      <c r="S33" s="323"/>
      <c r="T33" s="184"/>
      <c r="U33" s="185"/>
      <c r="V33" s="175"/>
    </row>
    <row r="34" spans="1:22" ht="12" customHeight="1" x14ac:dyDescent="0.15">
      <c r="A34" s="280"/>
      <c r="B34" s="332"/>
      <c r="C34" s="333"/>
      <c r="D34" s="333"/>
      <c r="E34" s="333"/>
      <c r="F34" s="333"/>
      <c r="G34" s="333"/>
      <c r="H34" s="334"/>
      <c r="I34" s="274"/>
      <c r="J34" s="337"/>
      <c r="K34" s="338"/>
      <c r="L34" s="277"/>
      <c r="M34" s="270"/>
      <c r="N34" s="271"/>
      <c r="O34" s="272"/>
      <c r="P34" s="270"/>
      <c r="Q34" s="272"/>
      <c r="R34" s="324"/>
      <c r="S34" s="325"/>
      <c r="T34" s="188"/>
      <c r="U34" s="189"/>
      <c r="V34" s="175"/>
    </row>
    <row r="35" spans="1:22" ht="9" customHeight="1" x14ac:dyDescent="0.15">
      <c r="A35" s="278">
        <v>13</v>
      </c>
      <c r="B35" s="367"/>
      <c r="C35" s="368"/>
      <c r="D35" s="368"/>
      <c r="E35" s="368"/>
      <c r="F35" s="368"/>
      <c r="G35" s="368"/>
      <c r="H35" s="369"/>
      <c r="I35" s="284" t="s">
        <v>1959</v>
      </c>
      <c r="J35" s="359"/>
      <c r="K35" s="360"/>
      <c r="L35" s="293"/>
      <c r="M35" s="365" t="s">
        <v>1971</v>
      </c>
      <c r="N35" s="318"/>
      <c r="O35" s="319"/>
      <c r="P35" s="237"/>
      <c r="Q35" s="238"/>
      <c r="R35" s="243"/>
      <c r="S35" s="244"/>
      <c r="T35" s="196"/>
      <c r="U35" s="197"/>
      <c r="V35" s="175"/>
    </row>
    <row r="36" spans="1:22" ht="8.25" customHeight="1" x14ac:dyDescent="0.15">
      <c r="A36" s="279"/>
      <c r="B36" s="326"/>
      <c r="C36" s="327"/>
      <c r="D36" s="327"/>
      <c r="E36" s="327"/>
      <c r="F36" s="327"/>
      <c r="G36" s="327"/>
      <c r="H36" s="328"/>
      <c r="I36" s="285"/>
      <c r="J36" s="361"/>
      <c r="K36" s="362"/>
      <c r="L36" s="294"/>
      <c r="M36" s="366"/>
      <c r="N36" s="320"/>
      <c r="O36" s="321"/>
      <c r="P36" s="269"/>
      <c r="Q36" s="236"/>
      <c r="R36" s="322"/>
      <c r="S36" s="323"/>
      <c r="T36" s="184"/>
      <c r="U36" s="185"/>
      <c r="V36" s="175"/>
    </row>
    <row r="37" spans="1:22" ht="8.25" customHeight="1" x14ac:dyDescent="0.15">
      <c r="A37" s="279"/>
      <c r="B37" s="329"/>
      <c r="C37" s="330"/>
      <c r="D37" s="330"/>
      <c r="E37" s="330"/>
      <c r="F37" s="330"/>
      <c r="G37" s="330"/>
      <c r="H37" s="331"/>
      <c r="I37" s="286"/>
      <c r="J37" s="363"/>
      <c r="K37" s="364"/>
      <c r="L37" s="295"/>
      <c r="M37" s="269"/>
      <c r="N37" s="235"/>
      <c r="O37" s="236"/>
      <c r="P37" s="269"/>
      <c r="Q37" s="236"/>
      <c r="R37" s="322"/>
      <c r="S37" s="323"/>
      <c r="T37" s="184"/>
      <c r="U37" s="185"/>
      <c r="V37" s="175"/>
    </row>
    <row r="38" spans="1:22" ht="12" customHeight="1" x14ac:dyDescent="0.15">
      <c r="A38" s="279"/>
      <c r="B38" s="326"/>
      <c r="C38" s="327"/>
      <c r="D38" s="327"/>
      <c r="E38" s="327"/>
      <c r="F38" s="327"/>
      <c r="G38" s="327"/>
      <c r="H38" s="328"/>
      <c r="I38" s="257" t="s">
        <v>1966</v>
      </c>
      <c r="J38" s="335"/>
      <c r="K38" s="336"/>
      <c r="L38" s="263"/>
      <c r="M38" s="269"/>
      <c r="N38" s="235"/>
      <c r="O38" s="236"/>
      <c r="P38" s="269"/>
      <c r="Q38" s="236"/>
      <c r="R38" s="322"/>
      <c r="S38" s="323"/>
      <c r="T38" s="184"/>
      <c r="U38" s="185"/>
      <c r="V38" s="175"/>
    </row>
    <row r="39" spans="1:22" ht="12" customHeight="1" x14ac:dyDescent="0.15">
      <c r="A39" s="280"/>
      <c r="B39" s="332"/>
      <c r="C39" s="333"/>
      <c r="D39" s="333"/>
      <c r="E39" s="333"/>
      <c r="F39" s="333"/>
      <c r="G39" s="333"/>
      <c r="H39" s="334"/>
      <c r="I39" s="274"/>
      <c r="J39" s="337"/>
      <c r="K39" s="338"/>
      <c r="L39" s="277"/>
      <c r="M39" s="270"/>
      <c r="N39" s="271"/>
      <c r="O39" s="272"/>
      <c r="P39" s="270"/>
      <c r="Q39" s="272"/>
      <c r="R39" s="324"/>
      <c r="S39" s="325"/>
      <c r="T39" s="188"/>
      <c r="U39" s="189"/>
      <c r="V39" s="175"/>
    </row>
    <row r="40" spans="1:22" ht="5.25" hidden="1" customHeight="1" x14ac:dyDescent="0.15">
      <c r="A40" s="180"/>
      <c r="I40" s="180"/>
      <c r="J40" s="180"/>
      <c r="K40" s="180"/>
      <c r="T40" s="192"/>
      <c r="U40" s="192"/>
      <c r="V40" s="175"/>
    </row>
    <row r="41" spans="1:22" ht="12.95" hidden="1" customHeight="1" x14ac:dyDescent="0.15">
      <c r="A41" s="339" t="s">
        <v>1986</v>
      </c>
      <c r="B41" s="339"/>
      <c r="C41" s="339"/>
      <c r="D41" s="339"/>
      <c r="E41" s="339"/>
      <c r="F41" s="339"/>
      <c r="G41" s="339"/>
      <c r="H41" s="339"/>
      <c r="I41" s="339"/>
      <c r="J41" s="339"/>
      <c r="K41" s="339"/>
      <c r="L41" s="339"/>
      <c r="M41" s="339"/>
      <c r="N41" s="339"/>
      <c r="O41" s="339"/>
      <c r="P41" s="339"/>
      <c r="Q41" s="339"/>
      <c r="R41" s="339"/>
      <c r="S41" s="339"/>
      <c r="T41" s="339"/>
      <c r="U41" s="339"/>
      <c r="V41" s="175"/>
    </row>
    <row r="42" spans="1:22" ht="12.95" hidden="1" customHeight="1" x14ac:dyDescent="0.15">
      <c r="A42" s="340"/>
      <c r="B42" s="340"/>
      <c r="C42" s="340"/>
      <c r="D42" s="340"/>
      <c r="E42" s="340"/>
      <c r="F42" s="340"/>
      <c r="G42" s="340"/>
      <c r="H42" s="340"/>
      <c r="I42" s="340"/>
      <c r="J42" s="340"/>
      <c r="K42" s="340"/>
      <c r="L42" s="340"/>
      <c r="M42" s="340"/>
      <c r="N42" s="340"/>
      <c r="O42" s="340"/>
      <c r="P42" s="340"/>
      <c r="Q42" s="340"/>
      <c r="R42" s="340"/>
      <c r="S42" s="340"/>
      <c r="T42" s="340"/>
      <c r="U42" s="340"/>
      <c r="V42" s="175"/>
    </row>
    <row r="43" spans="1:22" ht="5.25" hidden="1" customHeight="1" thickBot="1" x14ac:dyDescent="0.2">
      <c r="A43" s="193"/>
      <c r="B43" s="193"/>
      <c r="C43" s="193"/>
      <c r="D43" s="193"/>
      <c r="E43" s="193"/>
      <c r="F43" s="193"/>
      <c r="G43" s="193"/>
      <c r="H43" s="193"/>
      <c r="I43" s="193"/>
      <c r="J43" s="193"/>
      <c r="K43" s="193"/>
      <c r="L43" s="193"/>
      <c r="M43" s="193"/>
      <c r="N43" s="193"/>
      <c r="O43" s="193"/>
      <c r="P43" s="193"/>
      <c r="Q43" s="193"/>
      <c r="R43" s="193"/>
      <c r="S43" s="193"/>
      <c r="T43" s="193"/>
      <c r="U43" s="193"/>
      <c r="V43" s="175"/>
    </row>
    <row r="44" spans="1:22" ht="12.95" hidden="1" customHeight="1" x14ac:dyDescent="0.15">
      <c r="A44" s="299" t="s">
        <v>1987</v>
      </c>
      <c r="B44" s="300"/>
      <c r="C44" s="300"/>
      <c r="D44" s="300"/>
      <c r="E44" s="300"/>
      <c r="F44" s="300"/>
      <c r="G44" s="301"/>
      <c r="H44" s="305" t="s">
        <v>1959</v>
      </c>
      <c r="I44" s="307"/>
      <c r="J44" s="308"/>
      <c r="K44" s="308"/>
      <c r="L44" s="308"/>
      <c r="M44" s="299" t="s">
        <v>1988</v>
      </c>
      <c r="N44" s="300"/>
      <c r="O44" s="311"/>
      <c r="P44" s="308"/>
      <c r="Q44" s="308"/>
      <c r="R44" s="308"/>
      <c r="S44" s="308"/>
      <c r="T44" s="308"/>
      <c r="U44" s="313"/>
      <c r="V44" s="175"/>
    </row>
    <row r="45" spans="1:22" ht="12.95" hidden="1" customHeight="1" thickBot="1" x14ac:dyDescent="0.2">
      <c r="A45" s="302"/>
      <c r="B45" s="303"/>
      <c r="C45" s="303"/>
      <c r="D45" s="303"/>
      <c r="E45" s="303"/>
      <c r="F45" s="303"/>
      <c r="G45" s="304"/>
      <c r="H45" s="306"/>
      <c r="I45" s="309"/>
      <c r="J45" s="310"/>
      <c r="K45" s="310"/>
      <c r="L45" s="310"/>
      <c r="M45" s="302"/>
      <c r="N45" s="303"/>
      <c r="O45" s="312"/>
      <c r="P45" s="310"/>
      <c r="Q45" s="310"/>
      <c r="R45" s="310"/>
      <c r="S45" s="310"/>
      <c r="T45" s="310"/>
      <c r="U45" s="314"/>
      <c r="V45" s="175"/>
    </row>
    <row r="46" spans="1:22" ht="5.25" hidden="1" customHeight="1" thickBot="1" x14ac:dyDescent="0.2">
      <c r="A46" s="179"/>
      <c r="B46" s="179"/>
      <c r="C46" s="179"/>
      <c r="D46" s="179"/>
      <c r="E46" s="179"/>
      <c r="F46" s="179"/>
      <c r="G46" s="179"/>
      <c r="H46" s="179"/>
      <c r="I46" s="194"/>
      <c r="J46" s="179"/>
      <c r="K46" s="179"/>
      <c r="L46" s="179"/>
      <c r="M46" s="194"/>
      <c r="N46" s="194"/>
      <c r="O46" s="194"/>
      <c r="P46" s="179"/>
      <c r="Q46" s="194"/>
      <c r="R46" s="194"/>
      <c r="S46" s="179"/>
      <c r="T46" s="179"/>
      <c r="U46" s="179"/>
      <c r="V46" s="175"/>
    </row>
    <row r="47" spans="1:22" ht="9" customHeight="1" x14ac:dyDescent="0.15">
      <c r="A47" s="278">
        <v>14</v>
      </c>
      <c r="B47" s="315"/>
      <c r="C47" s="316"/>
      <c r="D47" s="316"/>
      <c r="E47" s="316"/>
      <c r="F47" s="316"/>
      <c r="G47" s="316"/>
      <c r="H47" s="317"/>
      <c r="I47" s="284" t="s">
        <v>1959</v>
      </c>
      <c r="J47" s="287"/>
      <c r="K47" s="288"/>
      <c r="L47" s="293"/>
      <c r="M47" s="296" t="s">
        <v>1971</v>
      </c>
      <c r="N47" s="233"/>
      <c r="O47" s="234"/>
      <c r="P47" s="237"/>
      <c r="Q47" s="238"/>
      <c r="R47" s="243"/>
      <c r="S47" s="244"/>
      <c r="T47" s="196"/>
      <c r="U47" s="197"/>
      <c r="V47" s="175"/>
    </row>
    <row r="48" spans="1:22" ht="8.25" customHeight="1" x14ac:dyDescent="0.15">
      <c r="A48" s="279"/>
      <c r="B48" s="239"/>
      <c r="C48" s="255"/>
      <c r="D48" s="255"/>
      <c r="E48" s="255"/>
      <c r="F48" s="255"/>
      <c r="G48" s="255"/>
      <c r="H48" s="240"/>
      <c r="I48" s="285"/>
      <c r="J48" s="289"/>
      <c r="K48" s="290"/>
      <c r="L48" s="294"/>
      <c r="M48" s="297"/>
      <c r="N48" s="235"/>
      <c r="O48" s="236"/>
      <c r="P48" s="239"/>
      <c r="Q48" s="240"/>
      <c r="R48" s="245"/>
      <c r="S48" s="246"/>
      <c r="T48" s="184"/>
      <c r="U48" s="185"/>
      <c r="V48" s="175"/>
    </row>
    <row r="49" spans="1:22" ht="8.25" customHeight="1" x14ac:dyDescent="0.15">
      <c r="A49" s="279"/>
      <c r="B49" s="252"/>
      <c r="C49" s="253"/>
      <c r="D49" s="253"/>
      <c r="E49" s="253"/>
      <c r="F49" s="253"/>
      <c r="G49" s="253"/>
      <c r="H49" s="254"/>
      <c r="I49" s="286"/>
      <c r="J49" s="291"/>
      <c r="K49" s="292"/>
      <c r="L49" s="295"/>
      <c r="M49" s="269"/>
      <c r="N49" s="235"/>
      <c r="O49" s="236"/>
      <c r="P49" s="239"/>
      <c r="Q49" s="240"/>
      <c r="R49" s="245"/>
      <c r="S49" s="246"/>
      <c r="T49" s="184"/>
      <c r="U49" s="185"/>
      <c r="V49" s="175"/>
    </row>
    <row r="50" spans="1:22" ht="12" customHeight="1" x14ac:dyDescent="0.15">
      <c r="A50" s="279"/>
      <c r="B50" s="249"/>
      <c r="C50" s="250"/>
      <c r="D50" s="250"/>
      <c r="E50" s="250"/>
      <c r="F50" s="250"/>
      <c r="G50" s="250"/>
      <c r="H50" s="251"/>
      <c r="I50" s="257" t="s">
        <v>1966</v>
      </c>
      <c r="J50" s="259"/>
      <c r="K50" s="260"/>
      <c r="L50" s="263"/>
      <c r="M50" s="269"/>
      <c r="N50" s="235"/>
      <c r="O50" s="236"/>
      <c r="P50" s="239"/>
      <c r="Q50" s="240"/>
      <c r="R50" s="245"/>
      <c r="S50" s="246"/>
      <c r="T50" s="184"/>
      <c r="U50" s="185"/>
      <c r="V50" s="175"/>
    </row>
    <row r="51" spans="1:22" ht="12" customHeight="1" x14ac:dyDescent="0.15">
      <c r="A51" s="280"/>
      <c r="B51" s="265"/>
      <c r="C51" s="273"/>
      <c r="D51" s="273"/>
      <c r="E51" s="273"/>
      <c r="F51" s="273"/>
      <c r="G51" s="273"/>
      <c r="H51" s="266"/>
      <c r="I51" s="274"/>
      <c r="J51" s="275"/>
      <c r="K51" s="276"/>
      <c r="L51" s="277"/>
      <c r="M51" s="270"/>
      <c r="N51" s="271"/>
      <c r="O51" s="272"/>
      <c r="P51" s="265"/>
      <c r="Q51" s="266"/>
      <c r="R51" s="267"/>
      <c r="S51" s="268"/>
      <c r="T51" s="188"/>
      <c r="U51" s="189"/>
      <c r="V51" s="175"/>
    </row>
    <row r="52" spans="1:22" ht="9" customHeight="1" x14ac:dyDescent="0.15">
      <c r="A52" s="278">
        <v>15</v>
      </c>
      <c r="B52" s="281"/>
      <c r="C52" s="282"/>
      <c r="D52" s="282"/>
      <c r="E52" s="282"/>
      <c r="F52" s="282"/>
      <c r="G52" s="282"/>
      <c r="H52" s="283"/>
      <c r="I52" s="284" t="s">
        <v>1959</v>
      </c>
      <c r="J52" s="287"/>
      <c r="K52" s="288"/>
      <c r="L52" s="293"/>
      <c r="M52" s="296" t="s">
        <v>1971</v>
      </c>
      <c r="N52" s="233"/>
      <c r="O52" s="234"/>
      <c r="P52" s="237"/>
      <c r="Q52" s="238"/>
      <c r="R52" s="243"/>
      <c r="S52" s="244"/>
      <c r="T52" s="184"/>
      <c r="U52" s="185"/>
      <c r="V52" s="175"/>
    </row>
    <row r="53" spans="1:22" ht="8.25" customHeight="1" x14ac:dyDescent="0.15">
      <c r="A53" s="279"/>
      <c r="B53" s="249"/>
      <c r="C53" s="250"/>
      <c r="D53" s="250"/>
      <c r="E53" s="250"/>
      <c r="F53" s="250"/>
      <c r="G53" s="250"/>
      <c r="H53" s="251"/>
      <c r="I53" s="285"/>
      <c r="J53" s="289"/>
      <c r="K53" s="290"/>
      <c r="L53" s="294"/>
      <c r="M53" s="297"/>
      <c r="N53" s="235"/>
      <c r="O53" s="236"/>
      <c r="P53" s="239"/>
      <c r="Q53" s="240"/>
      <c r="R53" s="245"/>
      <c r="S53" s="246"/>
      <c r="T53" s="184"/>
      <c r="U53" s="185"/>
      <c r="V53" s="175"/>
    </row>
    <row r="54" spans="1:22" ht="8.25" customHeight="1" x14ac:dyDescent="0.15">
      <c r="A54" s="279"/>
      <c r="B54" s="252"/>
      <c r="C54" s="253"/>
      <c r="D54" s="253"/>
      <c r="E54" s="253"/>
      <c r="F54" s="253"/>
      <c r="G54" s="253"/>
      <c r="H54" s="254"/>
      <c r="I54" s="286"/>
      <c r="J54" s="291"/>
      <c r="K54" s="292"/>
      <c r="L54" s="295"/>
      <c r="M54" s="269"/>
      <c r="N54" s="235"/>
      <c r="O54" s="236"/>
      <c r="P54" s="239"/>
      <c r="Q54" s="240"/>
      <c r="R54" s="245"/>
      <c r="S54" s="246"/>
      <c r="T54" s="184"/>
      <c r="U54" s="185"/>
      <c r="V54" s="175"/>
    </row>
    <row r="55" spans="1:22" ht="12" customHeight="1" x14ac:dyDescent="0.15">
      <c r="A55" s="279"/>
      <c r="B55" s="249"/>
      <c r="C55" s="250"/>
      <c r="D55" s="250"/>
      <c r="E55" s="250"/>
      <c r="F55" s="250"/>
      <c r="G55" s="250"/>
      <c r="H55" s="251"/>
      <c r="I55" s="257" t="s">
        <v>1966</v>
      </c>
      <c r="J55" s="259"/>
      <c r="K55" s="260"/>
      <c r="L55" s="263"/>
      <c r="M55" s="269"/>
      <c r="N55" s="235"/>
      <c r="O55" s="236"/>
      <c r="P55" s="239"/>
      <c r="Q55" s="240"/>
      <c r="R55" s="245"/>
      <c r="S55" s="246"/>
      <c r="T55" s="184"/>
      <c r="U55" s="185"/>
      <c r="V55" s="175"/>
    </row>
    <row r="56" spans="1:22" ht="12" customHeight="1" x14ac:dyDescent="0.15">
      <c r="A56" s="280"/>
      <c r="B56" s="265"/>
      <c r="C56" s="273"/>
      <c r="D56" s="273"/>
      <c r="E56" s="273"/>
      <c r="F56" s="273"/>
      <c r="G56" s="273"/>
      <c r="H56" s="266"/>
      <c r="I56" s="274"/>
      <c r="J56" s="275"/>
      <c r="K56" s="276"/>
      <c r="L56" s="277"/>
      <c r="M56" s="270"/>
      <c r="N56" s="271"/>
      <c r="O56" s="272"/>
      <c r="P56" s="265"/>
      <c r="Q56" s="266"/>
      <c r="R56" s="267"/>
      <c r="S56" s="268"/>
      <c r="T56" s="188"/>
      <c r="U56" s="189"/>
      <c r="V56" s="175"/>
    </row>
    <row r="57" spans="1:22" ht="9" customHeight="1" x14ac:dyDescent="0.15">
      <c r="A57" s="278">
        <v>16</v>
      </c>
      <c r="B57" s="281"/>
      <c r="C57" s="282"/>
      <c r="D57" s="282"/>
      <c r="E57" s="282"/>
      <c r="F57" s="282"/>
      <c r="G57" s="282"/>
      <c r="H57" s="283"/>
      <c r="I57" s="284" t="s">
        <v>1959</v>
      </c>
      <c r="J57" s="287"/>
      <c r="K57" s="288"/>
      <c r="L57" s="293"/>
      <c r="M57" s="296" t="s">
        <v>1971</v>
      </c>
      <c r="N57" s="233"/>
      <c r="O57" s="234"/>
      <c r="P57" s="237"/>
      <c r="Q57" s="238"/>
      <c r="R57" s="243"/>
      <c r="S57" s="244"/>
      <c r="T57" s="184"/>
      <c r="U57" s="185"/>
      <c r="V57" s="175"/>
    </row>
    <row r="58" spans="1:22" ht="8.25" customHeight="1" x14ac:dyDescent="0.15">
      <c r="A58" s="279"/>
      <c r="B58" s="249"/>
      <c r="C58" s="250"/>
      <c r="D58" s="250"/>
      <c r="E58" s="250"/>
      <c r="F58" s="250"/>
      <c r="G58" s="250"/>
      <c r="H58" s="251"/>
      <c r="I58" s="285"/>
      <c r="J58" s="289"/>
      <c r="K58" s="290"/>
      <c r="L58" s="294"/>
      <c r="M58" s="297"/>
      <c r="N58" s="235"/>
      <c r="O58" s="236"/>
      <c r="P58" s="239"/>
      <c r="Q58" s="240"/>
      <c r="R58" s="245"/>
      <c r="S58" s="246"/>
      <c r="T58" s="184"/>
      <c r="U58" s="185"/>
      <c r="V58" s="175"/>
    </row>
    <row r="59" spans="1:22" ht="8.25" customHeight="1" x14ac:dyDescent="0.15">
      <c r="A59" s="279"/>
      <c r="B59" s="252"/>
      <c r="C59" s="253"/>
      <c r="D59" s="253"/>
      <c r="E59" s="253"/>
      <c r="F59" s="253"/>
      <c r="G59" s="253"/>
      <c r="H59" s="254"/>
      <c r="I59" s="286"/>
      <c r="J59" s="291"/>
      <c r="K59" s="292"/>
      <c r="L59" s="295"/>
      <c r="M59" s="269"/>
      <c r="N59" s="235"/>
      <c r="O59" s="236"/>
      <c r="P59" s="239"/>
      <c r="Q59" s="240"/>
      <c r="R59" s="245"/>
      <c r="S59" s="246"/>
      <c r="T59" s="184"/>
      <c r="U59" s="185"/>
      <c r="V59" s="175"/>
    </row>
    <row r="60" spans="1:22" ht="12" customHeight="1" x14ac:dyDescent="0.15">
      <c r="A60" s="279"/>
      <c r="B60" s="249"/>
      <c r="C60" s="250"/>
      <c r="D60" s="250"/>
      <c r="E60" s="250"/>
      <c r="F60" s="250"/>
      <c r="G60" s="250"/>
      <c r="H60" s="251"/>
      <c r="I60" s="257" t="s">
        <v>1966</v>
      </c>
      <c r="J60" s="259"/>
      <c r="K60" s="260"/>
      <c r="L60" s="263"/>
      <c r="M60" s="269"/>
      <c r="N60" s="235"/>
      <c r="O60" s="236"/>
      <c r="P60" s="239"/>
      <c r="Q60" s="240"/>
      <c r="R60" s="245"/>
      <c r="S60" s="246"/>
      <c r="T60" s="184"/>
      <c r="U60" s="185"/>
      <c r="V60" s="175"/>
    </row>
    <row r="61" spans="1:22" ht="12" customHeight="1" x14ac:dyDescent="0.15">
      <c r="A61" s="280"/>
      <c r="B61" s="265"/>
      <c r="C61" s="273"/>
      <c r="D61" s="273"/>
      <c r="E61" s="273"/>
      <c r="F61" s="273"/>
      <c r="G61" s="273"/>
      <c r="H61" s="266"/>
      <c r="I61" s="274"/>
      <c r="J61" s="275"/>
      <c r="K61" s="276"/>
      <c r="L61" s="277"/>
      <c r="M61" s="270"/>
      <c r="N61" s="271"/>
      <c r="O61" s="272"/>
      <c r="P61" s="265"/>
      <c r="Q61" s="266"/>
      <c r="R61" s="267"/>
      <c r="S61" s="268"/>
      <c r="T61" s="188"/>
      <c r="U61" s="189"/>
      <c r="V61" s="175"/>
    </row>
    <row r="62" spans="1:22" ht="9" customHeight="1" x14ac:dyDescent="0.15">
      <c r="A62" s="278">
        <v>17</v>
      </c>
      <c r="B62" s="281"/>
      <c r="C62" s="282"/>
      <c r="D62" s="282"/>
      <c r="E62" s="282"/>
      <c r="F62" s="282"/>
      <c r="G62" s="282"/>
      <c r="H62" s="283"/>
      <c r="I62" s="284" t="s">
        <v>1959</v>
      </c>
      <c r="J62" s="287"/>
      <c r="K62" s="288"/>
      <c r="L62" s="293"/>
      <c r="M62" s="296" t="s">
        <v>1971</v>
      </c>
      <c r="N62" s="233"/>
      <c r="O62" s="234"/>
      <c r="P62" s="237"/>
      <c r="Q62" s="238"/>
      <c r="R62" s="243"/>
      <c r="S62" s="244"/>
      <c r="T62" s="184"/>
      <c r="U62" s="185"/>
    </row>
    <row r="63" spans="1:22" ht="8.25" customHeight="1" x14ac:dyDescent="0.15">
      <c r="A63" s="279"/>
      <c r="B63" s="249"/>
      <c r="C63" s="250"/>
      <c r="D63" s="250"/>
      <c r="E63" s="250"/>
      <c r="F63" s="250"/>
      <c r="G63" s="250"/>
      <c r="H63" s="251"/>
      <c r="I63" s="285"/>
      <c r="J63" s="289"/>
      <c r="K63" s="290"/>
      <c r="L63" s="294"/>
      <c r="M63" s="297"/>
      <c r="N63" s="235"/>
      <c r="O63" s="236"/>
      <c r="P63" s="239"/>
      <c r="Q63" s="240"/>
      <c r="R63" s="245"/>
      <c r="S63" s="246"/>
      <c r="T63" s="184"/>
      <c r="U63" s="185"/>
    </row>
    <row r="64" spans="1:22" ht="8.25" customHeight="1" x14ac:dyDescent="0.15">
      <c r="A64" s="279"/>
      <c r="B64" s="252"/>
      <c r="C64" s="253"/>
      <c r="D64" s="253"/>
      <c r="E64" s="253"/>
      <c r="F64" s="253"/>
      <c r="G64" s="253"/>
      <c r="H64" s="254"/>
      <c r="I64" s="286"/>
      <c r="J64" s="291"/>
      <c r="K64" s="292"/>
      <c r="L64" s="295"/>
      <c r="M64" s="269"/>
      <c r="N64" s="235"/>
      <c r="O64" s="236"/>
      <c r="P64" s="239"/>
      <c r="Q64" s="240"/>
      <c r="R64" s="245"/>
      <c r="S64" s="246"/>
      <c r="T64" s="184"/>
      <c r="U64" s="185"/>
    </row>
    <row r="65" spans="1:21" ht="12" customHeight="1" x14ac:dyDescent="0.15">
      <c r="A65" s="279"/>
      <c r="B65" s="249"/>
      <c r="C65" s="250"/>
      <c r="D65" s="250"/>
      <c r="E65" s="250"/>
      <c r="F65" s="250"/>
      <c r="G65" s="250"/>
      <c r="H65" s="251"/>
      <c r="I65" s="257" t="s">
        <v>1966</v>
      </c>
      <c r="J65" s="259"/>
      <c r="K65" s="260"/>
      <c r="L65" s="263"/>
      <c r="M65" s="269"/>
      <c r="N65" s="235"/>
      <c r="O65" s="236"/>
      <c r="P65" s="239"/>
      <c r="Q65" s="240"/>
      <c r="R65" s="245"/>
      <c r="S65" s="246"/>
      <c r="T65" s="184"/>
      <c r="U65" s="185"/>
    </row>
    <row r="66" spans="1:21" ht="12" customHeight="1" x14ac:dyDescent="0.15">
      <c r="A66" s="280"/>
      <c r="B66" s="265"/>
      <c r="C66" s="273"/>
      <c r="D66" s="273"/>
      <c r="E66" s="273"/>
      <c r="F66" s="273"/>
      <c r="G66" s="273"/>
      <c r="H66" s="266"/>
      <c r="I66" s="274"/>
      <c r="J66" s="275"/>
      <c r="K66" s="276"/>
      <c r="L66" s="277"/>
      <c r="M66" s="270"/>
      <c r="N66" s="271"/>
      <c r="O66" s="272"/>
      <c r="P66" s="265"/>
      <c r="Q66" s="266"/>
      <c r="R66" s="267"/>
      <c r="S66" s="268"/>
      <c r="T66" s="188"/>
      <c r="U66" s="189"/>
    </row>
    <row r="67" spans="1:21" ht="9" customHeight="1" x14ac:dyDescent="0.15">
      <c r="A67" s="278">
        <v>18</v>
      </c>
      <c r="B67" s="281"/>
      <c r="C67" s="282"/>
      <c r="D67" s="282"/>
      <c r="E67" s="282"/>
      <c r="F67" s="282"/>
      <c r="G67" s="282"/>
      <c r="H67" s="283"/>
      <c r="I67" s="284" t="s">
        <v>1959</v>
      </c>
      <c r="J67" s="287"/>
      <c r="K67" s="288"/>
      <c r="L67" s="293"/>
      <c r="M67" s="296" t="s">
        <v>1971</v>
      </c>
      <c r="N67" s="233"/>
      <c r="O67" s="234"/>
      <c r="P67" s="237"/>
      <c r="Q67" s="238"/>
      <c r="R67" s="243"/>
      <c r="S67" s="244"/>
      <c r="T67" s="184"/>
      <c r="U67" s="185"/>
    </row>
    <row r="68" spans="1:21" ht="8.25" customHeight="1" x14ac:dyDescent="0.15">
      <c r="A68" s="279"/>
      <c r="B68" s="249"/>
      <c r="C68" s="250"/>
      <c r="D68" s="250"/>
      <c r="E68" s="250"/>
      <c r="F68" s="250"/>
      <c r="G68" s="250"/>
      <c r="H68" s="251"/>
      <c r="I68" s="285"/>
      <c r="J68" s="289"/>
      <c r="K68" s="290"/>
      <c r="L68" s="294"/>
      <c r="M68" s="297"/>
      <c r="N68" s="235"/>
      <c r="O68" s="236"/>
      <c r="P68" s="239"/>
      <c r="Q68" s="240"/>
      <c r="R68" s="245"/>
      <c r="S68" s="246"/>
      <c r="T68" s="184"/>
      <c r="U68" s="185"/>
    </row>
    <row r="69" spans="1:21" ht="8.25" customHeight="1" x14ac:dyDescent="0.15">
      <c r="A69" s="279"/>
      <c r="B69" s="252"/>
      <c r="C69" s="253"/>
      <c r="D69" s="253"/>
      <c r="E69" s="253"/>
      <c r="F69" s="253"/>
      <c r="G69" s="253"/>
      <c r="H69" s="254"/>
      <c r="I69" s="286"/>
      <c r="J69" s="291"/>
      <c r="K69" s="292"/>
      <c r="L69" s="295"/>
      <c r="M69" s="269"/>
      <c r="N69" s="235"/>
      <c r="O69" s="236"/>
      <c r="P69" s="239"/>
      <c r="Q69" s="240"/>
      <c r="R69" s="245"/>
      <c r="S69" s="246"/>
      <c r="T69" s="184"/>
      <c r="U69" s="185"/>
    </row>
    <row r="70" spans="1:21" ht="12" customHeight="1" x14ac:dyDescent="0.15">
      <c r="A70" s="279"/>
      <c r="B70" s="249"/>
      <c r="C70" s="250"/>
      <c r="D70" s="250"/>
      <c r="E70" s="250"/>
      <c r="F70" s="250"/>
      <c r="G70" s="250"/>
      <c r="H70" s="251"/>
      <c r="I70" s="257" t="s">
        <v>1966</v>
      </c>
      <c r="J70" s="259"/>
      <c r="K70" s="260"/>
      <c r="L70" s="263"/>
      <c r="M70" s="269"/>
      <c r="N70" s="235"/>
      <c r="O70" s="236"/>
      <c r="P70" s="239"/>
      <c r="Q70" s="240"/>
      <c r="R70" s="245"/>
      <c r="S70" s="246"/>
      <c r="T70" s="184"/>
      <c r="U70" s="185"/>
    </row>
    <row r="71" spans="1:21" ht="12" customHeight="1" x14ac:dyDescent="0.15">
      <c r="A71" s="280"/>
      <c r="B71" s="265"/>
      <c r="C71" s="273"/>
      <c r="D71" s="273"/>
      <c r="E71" s="273"/>
      <c r="F71" s="273"/>
      <c r="G71" s="273"/>
      <c r="H71" s="266"/>
      <c r="I71" s="274"/>
      <c r="J71" s="275"/>
      <c r="K71" s="276"/>
      <c r="L71" s="277"/>
      <c r="M71" s="270"/>
      <c r="N71" s="271"/>
      <c r="O71" s="272"/>
      <c r="P71" s="265"/>
      <c r="Q71" s="266"/>
      <c r="R71" s="267"/>
      <c r="S71" s="268"/>
      <c r="T71" s="188"/>
      <c r="U71" s="189"/>
    </row>
    <row r="72" spans="1:21" ht="9" customHeight="1" x14ac:dyDescent="0.15">
      <c r="A72" s="278">
        <v>19</v>
      </c>
      <c r="B72" s="281"/>
      <c r="C72" s="282"/>
      <c r="D72" s="282"/>
      <c r="E72" s="282"/>
      <c r="F72" s="282"/>
      <c r="G72" s="282"/>
      <c r="H72" s="283"/>
      <c r="I72" s="284" t="s">
        <v>1959</v>
      </c>
      <c r="J72" s="287"/>
      <c r="K72" s="288"/>
      <c r="L72" s="293"/>
      <c r="M72" s="296" t="s">
        <v>1971</v>
      </c>
      <c r="N72" s="233"/>
      <c r="O72" s="234"/>
      <c r="P72" s="237"/>
      <c r="Q72" s="238"/>
      <c r="R72" s="243"/>
      <c r="S72" s="244"/>
      <c r="T72" s="184"/>
      <c r="U72" s="185"/>
    </row>
    <row r="73" spans="1:21" ht="8.25" customHeight="1" x14ac:dyDescent="0.15">
      <c r="A73" s="279"/>
      <c r="B73" s="249"/>
      <c r="C73" s="250"/>
      <c r="D73" s="250"/>
      <c r="E73" s="250"/>
      <c r="F73" s="250"/>
      <c r="G73" s="250"/>
      <c r="H73" s="251"/>
      <c r="I73" s="285"/>
      <c r="J73" s="289"/>
      <c r="K73" s="290"/>
      <c r="L73" s="294"/>
      <c r="M73" s="297"/>
      <c r="N73" s="235"/>
      <c r="O73" s="236"/>
      <c r="P73" s="239"/>
      <c r="Q73" s="240"/>
      <c r="R73" s="245"/>
      <c r="S73" s="246"/>
      <c r="T73" s="184"/>
      <c r="U73" s="185"/>
    </row>
    <row r="74" spans="1:21" ht="8.25" customHeight="1" x14ac:dyDescent="0.15">
      <c r="A74" s="279"/>
      <c r="B74" s="252"/>
      <c r="C74" s="253"/>
      <c r="D74" s="253"/>
      <c r="E74" s="253"/>
      <c r="F74" s="253"/>
      <c r="G74" s="253"/>
      <c r="H74" s="254"/>
      <c r="I74" s="286"/>
      <c r="J74" s="291"/>
      <c r="K74" s="292"/>
      <c r="L74" s="295"/>
      <c r="M74" s="269"/>
      <c r="N74" s="235"/>
      <c r="O74" s="236"/>
      <c r="P74" s="239"/>
      <c r="Q74" s="240"/>
      <c r="R74" s="245"/>
      <c r="S74" s="246"/>
      <c r="T74" s="184"/>
      <c r="U74" s="185"/>
    </row>
    <row r="75" spans="1:21" ht="12" customHeight="1" x14ac:dyDescent="0.15">
      <c r="A75" s="279"/>
      <c r="B75" s="249"/>
      <c r="C75" s="250"/>
      <c r="D75" s="250"/>
      <c r="E75" s="250"/>
      <c r="F75" s="250"/>
      <c r="G75" s="250"/>
      <c r="H75" s="251"/>
      <c r="I75" s="257" t="s">
        <v>1966</v>
      </c>
      <c r="J75" s="259"/>
      <c r="K75" s="260"/>
      <c r="L75" s="263"/>
      <c r="M75" s="269"/>
      <c r="N75" s="235"/>
      <c r="O75" s="236"/>
      <c r="P75" s="239"/>
      <c r="Q75" s="240"/>
      <c r="R75" s="245"/>
      <c r="S75" s="246"/>
      <c r="T75" s="184"/>
      <c r="U75" s="185"/>
    </row>
    <row r="76" spans="1:21" ht="12" customHeight="1" x14ac:dyDescent="0.15">
      <c r="A76" s="280"/>
      <c r="B76" s="265"/>
      <c r="C76" s="273"/>
      <c r="D76" s="273"/>
      <c r="E76" s="273"/>
      <c r="F76" s="273"/>
      <c r="G76" s="273"/>
      <c r="H76" s="266"/>
      <c r="I76" s="274"/>
      <c r="J76" s="275"/>
      <c r="K76" s="276"/>
      <c r="L76" s="277"/>
      <c r="M76" s="270"/>
      <c r="N76" s="271"/>
      <c r="O76" s="272"/>
      <c r="P76" s="265"/>
      <c r="Q76" s="266"/>
      <c r="R76" s="267"/>
      <c r="S76" s="268"/>
      <c r="T76" s="188"/>
      <c r="U76" s="189"/>
    </row>
    <row r="77" spans="1:21" ht="9" customHeight="1" x14ac:dyDescent="0.15">
      <c r="A77" s="278">
        <v>20</v>
      </c>
      <c r="B77" s="281"/>
      <c r="C77" s="282"/>
      <c r="D77" s="282"/>
      <c r="E77" s="282"/>
      <c r="F77" s="282"/>
      <c r="G77" s="282"/>
      <c r="H77" s="283"/>
      <c r="I77" s="284" t="s">
        <v>1959</v>
      </c>
      <c r="J77" s="287"/>
      <c r="K77" s="288"/>
      <c r="L77" s="293"/>
      <c r="M77" s="296" t="s">
        <v>1971</v>
      </c>
      <c r="N77" s="233"/>
      <c r="O77" s="234"/>
      <c r="P77" s="237"/>
      <c r="Q77" s="238"/>
      <c r="R77" s="243"/>
      <c r="S77" s="244"/>
      <c r="T77" s="184"/>
      <c r="U77" s="185"/>
    </row>
    <row r="78" spans="1:21" ht="8.25" customHeight="1" x14ac:dyDescent="0.15">
      <c r="A78" s="279"/>
      <c r="B78" s="249"/>
      <c r="C78" s="250"/>
      <c r="D78" s="250"/>
      <c r="E78" s="250"/>
      <c r="F78" s="250"/>
      <c r="G78" s="250"/>
      <c r="H78" s="251"/>
      <c r="I78" s="285"/>
      <c r="J78" s="289"/>
      <c r="K78" s="290"/>
      <c r="L78" s="294"/>
      <c r="M78" s="297"/>
      <c r="N78" s="235"/>
      <c r="O78" s="236"/>
      <c r="P78" s="239"/>
      <c r="Q78" s="240"/>
      <c r="R78" s="245"/>
      <c r="S78" s="246"/>
      <c r="T78" s="184"/>
      <c r="U78" s="185"/>
    </row>
    <row r="79" spans="1:21" ht="8.25" customHeight="1" x14ac:dyDescent="0.15">
      <c r="A79" s="279"/>
      <c r="B79" s="252"/>
      <c r="C79" s="253"/>
      <c r="D79" s="253"/>
      <c r="E79" s="253"/>
      <c r="F79" s="253"/>
      <c r="G79" s="253"/>
      <c r="H79" s="254"/>
      <c r="I79" s="286"/>
      <c r="J79" s="291"/>
      <c r="K79" s="292"/>
      <c r="L79" s="295"/>
      <c r="M79" s="239"/>
      <c r="N79" s="255"/>
      <c r="O79" s="240"/>
      <c r="P79" s="239"/>
      <c r="Q79" s="240"/>
      <c r="R79" s="245"/>
      <c r="S79" s="246"/>
      <c r="T79" s="184"/>
      <c r="U79" s="185"/>
    </row>
    <row r="80" spans="1:21" ht="12" customHeight="1" x14ac:dyDescent="0.15">
      <c r="A80" s="279"/>
      <c r="B80" s="249"/>
      <c r="C80" s="250"/>
      <c r="D80" s="250"/>
      <c r="E80" s="250"/>
      <c r="F80" s="250"/>
      <c r="G80" s="250"/>
      <c r="H80" s="251"/>
      <c r="I80" s="257" t="s">
        <v>1966</v>
      </c>
      <c r="J80" s="259"/>
      <c r="K80" s="260"/>
      <c r="L80" s="263"/>
      <c r="M80" s="239"/>
      <c r="N80" s="255"/>
      <c r="O80" s="240"/>
      <c r="P80" s="239"/>
      <c r="Q80" s="240"/>
      <c r="R80" s="245"/>
      <c r="S80" s="246"/>
      <c r="T80" s="184"/>
      <c r="U80" s="185"/>
    </row>
    <row r="81" spans="1:21" ht="12" customHeight="1" thickBot="1" x14ac:dyDescent="0.2">
      <c r="A81" s="298"/>
      <c r="B81" s="241"/>
      <c r="C81" s="256"/>
      <c r="D81" s="256"/>
      <c r="E81" s="256"/>
      <c r="F81" s="256"/>
      <c r="G81" s="256"/>
      <c r="H81" s="242"/>
      <c r="I81" s="258"/>
      <c r="J81" s="261"/>
      <c r="K81" s="262"/>
      <c r="L81" s="264"/>
      <c r="M81" s="241"/>
      <c r="N81" s="256"/>
      <c r="O81" s="242"/>
      <c r="P81" s="241"/>
      <c r="Q81" s="242"/>
      <c r="R81" s="247"/>
      <c r="S81" s="248"/>
      <c r="T81" s="190"/>
      <c r="U81" s="191"/>
    </row>
    <row r="82" spans="1:21" x14ac:dyDescent="0.15">
      <c r="T82" s="232" t="s">
        <v>1989</v>
      </c>
      <c r="U82" s="232"/>
    </row>
  </sheetData>
  <mergeCells count="200">
    <mergeCell ref="P72:Q76"/>
    <mergeCell ref="R72:S76"/>
    <mergeCell ref="B73:H74"/>
    <mergeCell ref="M74:O76"/>
    <mergeCell ref="B75:H76"/>
    <mergeCell ref="I75:I76"/>
    <mergeCell ref="J75:K76"/>
    <mergeCell ref="L75:L76"/>
    <mergeCell ref="A8:B8"/>
    <mergeCell ref="C8:U9"/>
    <mergeCell ref="J10:U10"/>
    <mergeCell ref="A12:G14"/>
    <mergeCell ref="H12:H14"/>
    <mergeCell ref="I12:I14"/>
    <mergeCell ref="J12:U14"/>
    <mergeCell ref="A20:A24"/>
    <mergeCell ref="B20:H20"/>
    <mergeCell ref="I20:I22"/>
    <mergeCell ref="J20:K22"/>
    <mergeCell ref="L20:L22"/>
    <mergeCell ref="M20:M21"/>
    <mergeCell ref="N20:O21"/>
    <mergeCell ref="P20:Q24"/>
    <mergeCell ref="R20:S24"/>
    <mergeCell ref="A1:U2"/>
    <mergeCell ref="Z1:AR2"/>
    <mergeCell ref="A3:U4"/>
    <mergeCell ref="Z4:AR6"/>
    <mergeCell ref="A6:B6"/>
    <mergeCell ref="C6:U7"/>
    <mergeCell ref="X14:AH14"/>
    <mergeCell ref="A16:A19"/>
    <mergeCell ref="B16:H17"/>
    <mergeCell ref="I16:I17"/>
    <mergeCell ref="J16:K17"/>
    <mergeCell ref="L16:L17"/>
    <mergeCell ref="M16:S16"/>
    <mergeCell ref="T16:U19"/>
    <mergeCell ref="M17:O19"/>
    <mergeCell ref="P17:Q19"/>
    <mergeCell ref="R17:S19"/>
    <mergeCell ref="B18:H19"/>
    <mergeCell ref="I18:I19"/>
    <mergeCell ref="J18:K19"/>
    <mergeCell ref="L18:L19"/>
    <mergeCell ref="B21:H22"/>
    <mergeCell ref="M22:O23"/>
    <mergeCell ref="B23:H24"/>
    <mergeCell ref="I23:I24"/>
    <mergeCell ref="J23:K24"/>
    <mergeCell ref="L23:L24"/>
    <mergeCell ref="A30:A34"/>
    <mergeCell ref="B30:H30"/>
    <mergeCell ref="I30:I32"/>
    <mergeCell ref="J30:K32"/>
    <mergeCell ref="L30:L32"/>
    <mergeCell ref="M30:M31"/>
    <mergeCell ref="N25:O26"/>
    <mergeCell ref="N30:O31"/>
    <mergeCell ref="M32:O34"/>
    <mergeCell ref="B33:H34"/>
    <mergeCell ref="I33:I34"/>
    <mergeCell ref="J33:K34"/>
    <mergeCell ref="L33:L34"/>
    <mergeCell ref="A41:U42"/>
    <mergeCell ref="P25:Q29"/>
    <mergeCell ref="R25:S29"/>
    <mergeCell ref="B26:H27"/>
    <mergeCell ref="M27:O29"/>
    <mergeCell ref="B28:H29"/>
    <mergeCell ref="I28:I29"/>
    <mergeCell ref="J28:K29"/>
    <mergeCell ref="L28:L29"/>
    <mergeCell ref="A25:A29"/>
    <mergeCell ref="B25:H25"/>
    <mergeCell ref="I25:I27"/>
    <mergeCell ref="J25:K27"/>
    <mergeCell ref="L25:L27"/>
    <mergeCell ref="M25:M26"/>
    <mergeCell ref="A35:A39"/>
    <mergeCell ref="B35:H35"/>
    <mergeCell ref="I35:I37"/>
    <mergeCell ref="J35:K37"/>
    <mergeCell ref="L35:L37"/>
    <mergeCell ref="M35:M36"/>
    <mergeCell ref="P30:Q34"/>
    <mergeCell ref="R30:S34"/>
    <mergeCell ref="B31:H32"/>
    <mergeCell ref="N35:O36"/>
    <mergeCell ref="P35:Q39"/>
    <mergeCell ref="R35:S39"/>
    <mergeCell ref="B36:H37"/>
    <mergeCell ref="M37:O39"/>
    <mergeCell ref="B38:H39"/>
    <mergeCell ref="I38:I39"/>
    <mergeCell ref="J38:K39"/>
    <mergeCell ref="L38:L39"/>
    <mergeCell ref="A47:A51"/>
    <mergeCell ref="N47:O48"/>
    <mergeCell ref="P47:Q51"/>
    <mergeCell ref="N52:O53"/>
    <mergeCell ref="P52:Q56"/>
    <mergeCell ref="A44:G45"/>
    <mergeCell ref="H44:H45"/>
    <mergeCell ref="I44:L45"/>
    <mergeCell ref="M44:O45"/>
    <mergeCell ref="P44:U45"/>
    <mergeCell ref="R47:S51"/>
    <mergeCell ref="B48:H49"/>
    <mergeCell ref="M49:O51"/>
    <mergeCell ref="B50:H51"/>
    <mergeCell ref="I50:I51"/>
    <mergeCell ref="J50:K51"/>
    <mergeCell ref="L50:L51"/>
    <mergeCell ref="B47:H47"/>
    <mergeCell ref="I47:I49"/>
    <mergeCell ref="J47:K49"/>
    <mergeCell ref="L47:L49"/>
    <mergeCell ref="M47:M48"/>
    <mergeCell ref="R52:S56"/>
    <mergeCell ref="B53:H54"/>
    <mergeCell ref="M54:O56"/>
    <mergeCell ref="B55:H56"/>
    <mergeCell ref="I55:I56"/>
    <mergeCell ref="J55:K56"/>
    <mergeCell ref="L55:L56"/>
    <mergeCell ref="A57:A61"/>
    <mergeCell ref="B57:H57"/>
    <mergeCell ref="I57:I59"/>
    <mergeCell ref="J57:K59"/>
    <mergeCell ref="L57:L59"/>
    <mergeCell ref="M57:M58"/>
    <mergeCell ref="A52:A56"/>
    <mergeCell ref="B52:H52"/>
    <mergeCell ref="I52:I54"/>
    <mergeCell ref="J52:K54"/>
    <mergeCell ref="L52:L54"/>
    <mergeCell ref="M52:M53"/>
    <mergeCell ref="P62:Q66"/>
    <mergeCell ref="R62:S66"/>
    <mergeCell ref="N57:O58"/>
    <mergeCell ref="P57:Q61"/>
    <mergeCell ref="R57:S61"/>
    <mergeCell ref="B58:H59"/>
    <mergeCell ref="M59:O61"/>
    <mergeCell ref="B60:H61"/>
    <mergeCell ref="I60:I61"/>
    <mergeCell ref="J60:K61"/>
    <mergeCell ref="L60:L61"/>
    <mergeCell ref="B63:H64"/>
    <mergeCell ref="M64:O66"/>
    <mergeCell ref="B65:H66"/>
    <mergeCell ref="I65:I66"/>
    <mergeCell ref="J65:K66"/>
    <mergeCell ref="L65:L66"/>
    <mergeCell ref="A77:A81"/>
    <mergeCell ref="B77:H77"/>
    <mergeCell ref="I77:I79"/>
    <mergeCell ref="J77:K79"/>
    <mergeCell ref="L77:L79"/>
    <mergeCell ref="M77:M78"/>
    <mergeCell ref="N67:O68"/>
    <mergeCell ref="A62:A66"/>
    <mergeCell ref="B62:H62"/>
    <mergeCell ref="I62:I64"/>
    <mergeCell ref="J62:K64"/>
    <mergeCell ref="L62:L64"/>
    <mergeCell ref="M62:M63"/>
    <mergeCell ref="A72:A76"/>
    <mergeCell ref="B72:H72"/>
    <mergeCell ref="I72:I74"/>
    <mergeCell ref="J72:K74"/>
    <mergeCell ref="L72:L74"/>
    <mergeCell ref="M72:M73"/>
    <mergeCell ref="N72:O73"/>
    <mergeCell ref="N62:O63"/>
    <mergeCell ref="P67:Q71"/>
    <mergeCell ref="R67:S71"/>
    <mergeCell ref="B68:H69"/>
    <mergeCell ref="M69:O71"/>
    <mergeCell ref="B70:H71"/>
    <mergeCell ref="I70:I71"/>
    <mergeCell ref="J70:K71"/>
    <mergeCell ref="L70:L71"/>
    <mergeCell ref="A67:A71"/>
    <mergeCell ref="B67:H67"/>
    <mergeCell ref="I67:I69"/>
    <mergeCell ref="J67:K69"/>
    <mergeCell ref="L67:L69"/>
    <mergeCell ref="M67:M68"/>
    <mergeCell ref="T82:U82"/>
    <mergeCell ref="N77:O78"/>
    <mergeCell ref="P77:Q81"/>
    <mergeCell ref="R77:S81"/>
    <mergeCell ref="B78:H79"/>
    <mergeCell ref="M79:O81"/>
    <mergeCell ref="B80:H81"/>
    <mergeCell ref="I80:I81"/>
    <mergeCell ref="J80:K81"/>
    <mergeCell ref="L80:L81"/>
  </mergeCells>
  <phoneticPr fontId="10"/>
  <dataValidations count="3">
    <dataValidation type="list" allowBlank="1" showInputMessage="1" showErrorMessage="1" sqref="M27:O29 M79:O81 M32:O34 M64:O66 M59:O61 M54:O56 M49:O51 M37:O39 M69:O71 M74:O76" xr:uid="{52DA1A99-20D1-47AC-8275-1A79F5FF126F}">
      <formula1>$W$20:$W$27</formula1>
    </dataValidation>
    <dataValidation imeMode="off" allowBlank="1" showInputMessage="1" showErrorMessage="1" sqref="N25:O26 N30:O31 N35:O36 J25:K39 I44:L45 N77:O78 N47:O48 N52:O53 N57:O58 N62:O63 N67:O68 J47:K81 N72:O73" xr:uid="{C68A0BAA-2DB9-4B28-8F31-B43F0AEAADDC}"/>
    <dataValidation imeMode="fullKatakana" allowBlank="1" showInputMessage="1" showErrorMessage="1" sqref="B25:H25 B30:H30 B35:H35 B77:H77 B67:H67 B62:H62 B57:H57 B52:H52 B47:H47 B72:H72" xr:uid="{13946315-0B7A-4633-87B7-887C32B7A954}"/>
  </dataValidations>
  <printOptions horizontalCentered="1"/>
  <pageMargins left="0.51181102362204722" right="0.51181102362204722" top="0.35433070866141736" bottom="0"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29"/>
  <sheetViews>
    <sheetView view="pageBreakPreview" zoomScaleNormal="100" zoomScaleSheetLayoutView="100" workbookViewId="0">
      <selection activeCell="B33" sqref="E33"/>
    </sheetView>
  </sheetViews>
  <sheetFormatPr defaultColWidth="9" defaultRowHeight="13.5" x14ac:dyDescent="0.15"/>
  <cols>
    <col min="1" max="1" width="2.125" style="133" customWidth="1"/>
    <col min="2" max="2" width="17" style="133" customWidth="1"/>
    <col min="3" max="8" width="10" style="133" customWidth="1"/>
    <col min="9" max="9" width="9.875" style="133" customWidth="1"/>
    <col min="10" max="10" width="7.875" style="133" customWidth="1"/>
    <col min="11" max="11" width="2.125" style="133" customWidth="1"/>
    <col min="12" max="16384" width="9" style="133"/>
  </cols>
  <sheetData>
    <row r="1" spans="1:10" ht="50.25" customHeight="1" x14ac:dyDescent="0.15">
      <c r="A1" s="511" t="s">
        <v>1930</v>
      </c>
      <c r="B1" s="511"/>
      <c r="C1" s="511"/>
      <c r="D1" s="511"/>
      <c r="E1" s="511"/>
      <c r="F1" s="511"/>
      <c r="G1" s="511"/>
      <c r="H1" s="511"/>
      <c r="I1" s="511"/>
      <c r="J1" s="511"/>
    </row>
    <row r="2" spans="1:10" ht="24" customHeight="1" x14ac:dyDescent="0.15">
      <c r="A2" s="146"/>
      <c r="B2" s="147"/>
      <c r="C2" s="147"/>
      <c r="D2" s="147"/>
      <c r="E2" s="148"/>
      <c r="F2" s="149"/>
      <c r="G2" s="149"/>
      <c r="H2" s="149" t="s">
        <v>1949</v>
      </c>
      <c r="I2" s="149"/>
      <c r="J2" s="149"/>
    </row>
    <row r="3" spans="1:10" ht="24" customHeight="1" x14ac:dyDescent="0.15">
      <c r="A3" s="146"/>
      <c r="B3" s="147"/>
      <c r="C3" s="147"/>
      <c r="D3" s="147"/>
      <c r="E3" s="149"/>
      <c r="F3" s="149"/>
      <c r="G3" s="149"/>
      <c r="H3" s="149"/>
      <c r="I3" s="149"/>
      <c r="J3" s="149"/>
    </row>
    <row r="4" spans="1:10" ht="31.5" customHeight="1" x14ac:dyDescent="0.15">
      <c r="A4" s="146"/>
      <c r="B4" s="537" t="s">
        <v>2026</v>
      </c>
      <c r="C4" s="147"/>
      <c r="D4" s="147"/>
      <c r="E4" s="147"/>
      <c r="F4" s="147"/>
      <c r="G4" s="147"/>
      <c r="H4" s="147"/>
      <c r="I4" s="147"/>
      <c r="J4" s="147"/>
    </row>
    <row r="5" spans="1:10" ht="34.5" customHeight="1" x14ac:dyDescent="0.15">
      <c r="A5" s="146"/>
      <c r="B5" s="168" t="s">
        <v>2022</v>
      </c>
      <c r="C5" s="150"/>
      <c r="D5" s="512" t="s">
        <v>1936</v>
      </c>
      <c r="E5" s="513"/>
      <c r="F5" s="513"/>
      <c r="G5" s="166" t="s">
        <v>1944</v>
      </c>
      <c r="H5" s="150"/>
      <c r="I5" s="150"/>
      <c r="J5" s="150"/>
    </row>
    <row r="6" spans="1:10" ht="44.25" customHeight="1" x14ac:dyDescent="0.15">
      <c r="A6" s="146"/>
      <c r="B6" s="168" t="s">
        <v>2023</v>
      </c>
      <c r="C6" s="150"/>
      <c r="D6" s="150"/>
      <c r="E6" s="150"/>
      <c r="F6" s="151"/>
      <c r="G6" s="151"/>
      <c r="H6" s="151"/>
      <c r="I6" s="151"/>
      <c r="J6" s="151"/>
    </row>
    <row r="7" spans="1:10" ht="24" customHeight="1" x14ac:dyDescent="0.15">
      <c r="A7" s="146"/>
      <c r="B7" s="166"/>
      <c r="C7" s="150"/>
      <c r="D7" s="150"/>
      <c r="E7" s="150"/>
      <c r="F7" s="150"/>
      <c r="G7" s="150"/>
      <c r="H7" s="150" t="s">
        <v>1931</v>
      </c>
      <c r="I7" s="150"/>
      <c r="J7" s="150"/>
    </row>
    <row r="8" spans="1:10" ht="24" customHeight="1" x14ac:dyDescent="0.15">
      <c r="A8" s="146"/>
      <c r="B8" s="152"/>
      <c r="C8" s="152"/>
      <c r="D8" s="152"/>
      <c r="E8" s="152"/>
      <c r="F8" s="152"/>
      <c r="G8" s="150"/>
      <c r="H8" s="153"/>
      <c r="I8" s="153"/>
      <c r="J8" s="150"/>
    </row>
    <row r="9" spans="1:10" ht="24" customHeight="1" x14ac:dyDescent="0.15">
      <c r="A9" s="146"/>
      <c r="B9" s="150"/>
      <c r="C9" s="150"/>
      <c r="D9" s="150"/>
      <c r="E9" s="150"/>
      <c r="F9" s="150"/>
      <c r="G9" s="150"/>
      <c r="H9" s="150"/>
      <c r="I9" s="150"/>
      <c r="J9" s="150"/>
    </row>
    <row r="10" spans="1:10" ht="39" customHeight="1" x14ac:dyDescent="0.15">
      <c r="A10" s="146"/>
      <c r="B10" s="168" t="s">
        <v>2024</v>
      </c>
      <c r="C10" s="534" t="s">
        <v>2021</v>
      </c>
      <c r="D10" s="535"/>
      <c r="E10" s="534"/>
      <c r="F10" s="153"/>
      <c r="G10" s="153"/>
      <c r="H10" s="153"/>
      <c r="I10" s="153"/>
      <c r="J10" s="150"/>
    </row>
    <row r="11" spans="1:10" ht="35.25" customHeight="1" x14ac:dyDescent="0.15">
      <c r="A11" s="146"/>
      <c r="B11" s="155"/>
      <c r="C11" s="514" t="s">
        <v>1939</v>
      </c>
      <c r="D11" s="515"/>
      <c r="E11" s="515"/>
      <c r="F11" s="514" t="s">
        <v>1940</v>
      </c>
      <c r="G11" s="516"/>
      <c r="H11" s="516"/>
      <c r="I11" s="150"/>
      <c r="J11" s="150"/>
    </row>
    <row r="12" spans="1:10" ht="30.75" customHeight="1" x14ac:dyDescent="0.15">
      <c r="A12" s="128"/>
      <c r="B12" s="154"/>
      <c r="C12" s="156" t="s">
        <v>1932</v>
      </c>
      <c r="D12" s="157"/>
      <c r="E12" s="157"/>
      <c r="F12" s="157"/>
      <c r="G12" s="157"/>
      <c r="H12" s="157"/>
      <c r="I12" s="536"/>
      <c r="J12" s="150"/>
    </row>
    <row r="13" spans="1:10" ht="39" customHeight="1" x14ac:dyDescent="0.15">
      <c r="A13" s="146"/>
      <c r="B13" s="150"/>
      <c r="C13" s="150"/>
      <c r="D13" s="150"/>
      <c r="E13" s="150"/>
      <c r="F13" s="150"/>
      <c r="G13" s="150"/>
      <c r="H13" s="150"/>
      <c r="I13" s="150"/>
      <c r="J13" s="150"/>
    </row>
    <row r="14" spans="1:10" ht="17.25" customHeight="1" x14ac:dyDescent="0.15">
      <c r="A14" s="146"/>
      <c r="B14" s="150"/>
      <c r="C14" s="150"/>
      <c r="D14" s="150"/>
      <c r="E14" s="150"/>
      <c r="F14" s="150"/>
      <c r="G14" s="150"/>
      <c r="H14" s="150"/>
      <c r="I14" s="150"/>
      <c r="J14" s="150"/>
    </row>
    <row r="15" spans="1:10" ht="24" customHeight="1" x14ac:dyDescent="0.15">
      <c r="A15" s="146"/>
      <c r="B15" s="168" t="s">
        <v>2025</v>
      </c>
      <c r="C15" s="169" t="s">
        <v>1945</v>
      </c>
      <c r="D15" s="170" t="s">
        <v>1947</v>
      </c>
      <c r="E15" s="154" t="s">
        <v>1946</v>
      </c>
      <c r="F15" s="169"/>
      <c r="G15" s="168" t="s">
        <v>1948</v>
      </c>
      <c r="H15" s="169"/>
      <c r="I15" s="169"/>
      <c r="J15" s="150"/>
    </row>
    <row r="16" spans="1:10" ht="24" customHeight="1" x14ac:dyDescent="0.15">
      <c r="A16" s="146"/>
      <c r="B16" s="166"/>
      <c r="C16" s="150"/>
      <c r="D16" s="150"/>
      <c r="E16" s="150"/>
      <c r="F16" s="150"/>
      <c r="G16" s="150"/>
      <c r="H16" s="150"/>
      <c r="I16" s="150"/>
      <c r="J16" s="150"/>
    </row>
    <row r="17" spans="1:19" ht="24" customHeight="1" x14ac:dyDescent="0.15">
      <c r="A17" s="146"/>
      <c r="B17" s="158" t="s">
        <v>1934</v>
      </c>
      <c r="C17" s="150"/>
      <c r="D17" s="150"/>
      <c r="E17" s="150"/>
      <c r="F17" s="150"/>
      <c r="G17" s="150"/>
      <c r="H17" s="150"/>
      <c r="I17" s="150"/>
      <c r="J17" s="150"/>
    </row>
    <row r="18" spans="1:19" ht="24" customHeight="1" x14ac:dyDescent="0.15">
      <c r="A18" s="146"/>
      <c r="B18" s="168" t="s">
        <v>2015</v>
      </c>
      <c r="C18" s="168" t="s">
        <v>2019</v>
      </c>
      <c r="D18" s="150"/>
      <c r="E18" s="150"/>
      <c r="F18" s="150"/>
      <c r="G18" s="150"/>
      <c r="H18" s="150"/>
      <c r="I18" s="150"/>
      <c r="J18" s="150"/>
    </row>
    <row r="19" spans="1:19" ht="24" customHeight="1" x14ac:dyDescent="0.15">
      <c r="A19" s="146"/>
      <c r="B19" s="200" t="s">
        <v>2017</v>
      </c>
      <c r="C19" s="168" t="s">
        <v>2020</v>
      </c>
      <c r="D19" s="150"/>
      <c r="E19" s="150"/>
      <c r="F19" s="150"/>
      <c r="G19" s="150"/>
      <c r="H19" s="150"/>
      <c r="I19" s="150"/>
      <c r="J19" s="150"/>
      <c r="N19" s="200"/>
      <c r="O19" s="166"/>
      <c r="P19" s="150"/>
      <c r="Q19" s="150"/>
      <c r="R19" s="150"/>
      <c r="S19" s="150"/>
    </row>
    <row r="20" spans="1:19" ht="24" customHeight="1" x14ac:dyDescent="0.15">
      <c r="A20" s="128"/>
      <c r="B20" s="200" t="s">
        <v>2018</v>
      </c>
      <c r="C20" s="166" t="s">
        <v>1937</v>
      </c>
      <c r="D20" s="150"/>
      <c r="E20" s="150"/>
      <c r="F20" s="150"/>
      <c r="G20" s="150"/>
      <c r="H20" s="150"/>
      <c r="I20" s="150"/>
      <c r="J20" s="150"/>
    </row>
    <row r="21" spans="1:19" ht="24" customHeight="1" x14ac:dyDescent="0.15">
      <c r="A21" s="146"/>
      <c r="B21" s="167" t="s">
        <v>1938</v>
      </c>
      <c r="C21" s="167" t="s">
        <v>2016</v>
      </c>
      <c r="D21" s="164"/>
      <c r="E21" s="164"/>
      <c r="F21" s="164"/>
      <c r="G21" s="164"/>
      <c r="H21" s="164"/>
      <c r="I21" s="164"/>
      <c r="J21" s="163"/>
    </row>
    <row r="22" spans="1:19" ht="24" customHeight="1" x14ac:dyDescent="0.15">
      <c r="A22" s="146"/>
      <c r="B22" s="166" t="s">
        <v>1935</v>
      </c>
      <c r="C22" s="166" t="s">
        <v>1943</v>
      </c>
      <c r="D22" s="164"/>
      <c r="E22" s="164"/>
      <c r="F22" s="164"/>
      <c r="G22" s="164"/>
      <c r="H22" s="164"/>
      <c r="I22" s="164"/>
      <c r="J22" s="163"/>
    </row>
    <row r="23" spans="1:19" ht="24" customHeight="1" x14ac:dyDescent="0.15">
      <c r="A23" s="146"/>
      <c r="B23" s="166" t="s">
        <v>1941</v>
      </c>
      <c r="C23" s="166" t="s">
        <v>1942</v>
      </c>
      <c r="D23" s="164"/>
      <c r="E23" s="164"/>
      <c r="F23" s="164"/>
      <c r="G23" s="164"/>
      <c r="H23" s="164"/>
      <c r="I23" s="164"/>
      <c r="J23" s="163"/>
    </row>
    <row r="24" spans="1:19" ht="18.75" customHeight="1" x14ac:dyDescent="0.15">
      <c r="A24" s="146"/>
      <c r="B24" s="150"/>
      <c r="C24" s="517"/>
      <c r="D24" s="517"/>
      <c r="E24" s="517"/>
      <c r="F24" s="517"/>
      <c r="G24" s="517"/>
      <c r="H24" s="517"/>
      <c r="I24" s="517"/>
      <c r="J24" s="150"/>
    </row>
    <row r="25" spans="1:19" ht="24" customHeight="1" x14ac:dyDescent="0.15">
      <c r="A25" s="146"/>
      <c r="B25" s="159" t="s">
        <v>1933</v>
      </c>
      <c r="C25" s="160"/>
      <c r="D25" s="160" t="s">
        <v>2008</v>
      </c>
      <c r="E25" s="160"/>
      <c r="F25" s="160"/>
      <c r="G25" s="160"/>
      <c r="H25" s="160"/>
      <c r="I25" s="160"/>
      <c r="J25" s="150"/>
    </row>
    <row r="26" spans="1:19" ht="24" customHeight="1" x14ac:dyDescent="0.15">
      <c r="A26" s="146"/>
      <c r="B26" s="161"/>
      <c r="C26" s="162"/>
      <c r="D26" s="162"/>
      <c r="E26" s="162"/>
      <c r="F26" s="162"/>
      <c r="G26" s="162"/>
      <c r="H26" s="162"/>
      <c r="I26" s="162"/>
      <c r="J26" s="150"/>
    </row>
    <row r="27" spans="1:19" ht="24" customHeight="1" x14ac:dyDescent="0.15">
      <c r="A27" s="146"/>
      <c r="B27" s="163"/>
      <c r="C27" s="164"/>
      <c r="D27" s="164"/>
      <c r="E27" s="164"/>
      <c r="F27" s="164"/>
      <c r="G27" s="164"/>
      <c r="H27" s="164"/>
      <c r="I27" s="164"/>
      <c r="J27" s="150"/>
    </row>
    <row r="28" spans="1:19" x14ac:dyDescent="0.15">
      <c r="B28" s="165"/>
      <c r="C28" s="165"/>
      <c r="D28" s="165"/>
      <c r="E28" s="165"/>
      <c r="F28" s="165"/>
      <c r="G28" s="165"/>
      <c r="H28" s="165"/>
      <c r="I28" s="165"/>
      <c r="J28" s="165"/>
    </row>
    <row r="29" spans="1:19" x14ac:dyDescent="0.15">
      <c r="D29" s="199"/>
    </row>
  </sheetData>
  <mergeCells count="5">
    <mergeCell ref="A1:J1"/>
    <mergeCell ref="D5:F5"/>
    <mergeCell ref="C11:E11"/>
    <mergeCell ref="F11:H11"/>
    <mergeCell ref="C24:I24"/>
  </mergeCells>
  <phoneticPr fontId="10"/>
  <printOptions horizontalCentered="1" verticalCentered="1"/>
  <pageMargins left="0.62992125984251968" right="0.23622047244094491" top="0" bottom="0" header="0" footer="0"/>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CB698"/>
  <sheetViews>
    <sheetView workbookViewId="0">
      <pane xSplit="8" ySplit="6" topLeftCell="I7" activePane="bottomRight" state="frozen"/>
      <selection pane="topRight" activeCell="I1" sqref="I1"/>
      <selection pane="bottomLeft" activeCell="A7" sqref="A7"/>
      <selection pane="bottomRight" activeCell="D18" sqref="D18"/>
    </sheetView>
  </sheetViews>
  <sheetFormatPr defaultColWidth="9" defaultRowHeight="13.5" x14ac:dyDescent="0.15"/>
  <cols>
    <col min="1" max="1" width="9" style="1" customWidth="1"/>
    <col min="2" max="2" width="6.125" style="1" customWidth="1"/>
    <col min="3" max="3" width="9" style="1"/>
    <col min="4" max="4" width="19.25" style="1" customWidth="1"/>
    <col min="5" max="5" width="10.25" style="1" hidden="1" customWidth="1"/>
    <col min="6" max="6" width="30.125" style="1" hidden="1" customWidth="1"/>
    <col min="7" max="7" width="23.75" style="1" hidden="1" customWidth="1"/>
    <col min="8" max="8" width="19.75" style="1" hidden="1" customWidth="1"/>
    <col min="9" max="9" width="13.125" style="1" customWidth="1"/>
    <col min="10" max="12" width="6.625" style="1" customWidth="1"/>
    <col min="13" max="14" width="9.125" style="1" customWidth="1"/>
    <col min="15" max="16" width="10.625" style="1" customWidth="1"/>
    <col min="17" max="19" width="6.625" style="1" customWidth="1"/>
    <col min="20" max="21" width="9.125" style="1" customWidth="1"/>
    <col min="22" max="23" width="10.625" style="1" customWidth="1"/>
    <col min="24" max="26" width="6.625" style="1" customWidth="1"/>
    <col min="27" max="28" width="9.125" style="1" customWidth="1"/>
    <col min="29" max="29" width="10.625" style="1" customWidth="1"/>
    <col min="30" max="30" width="10.75" style="1" customWidth="1"/>
    <col min="31" max="33" width="6.625" style="1" customWidth="1"/>
    <col min="34" max="35" width="9.125" style="1" customWidth="1"/>
    <col min="36" max="40" width="10.625" style="1" customWidth="1"/>
    <col min="41" max="16384" width="9" style="1"/>
  </cols>
  <sheetData>
    <row r="1" spans="1:80" ht="13.5" customHeight="1" x14ac:dyDescent="0.15">
      <c r="A1" s="525" t="s">
        <v>470</v>
      </c>
      <c r="B1" s="6" t="s">
        <v>471</v>
      </c>
      <c r="C1" s="6" t="s">
        <v>472</v>
      </c>
      <c r="D1" s="6"/>
      <c r="E1" s="7"/>
      <c r="F1" s="4"/>
      <c r="G1" s="4"/>
      <c r="H1" s="4"/>
      <c r="I1" s="8" t="s">
        <v>473</v>
      </c>
      <c r="J1" s="528" t="s">
        <v>474</v>
      </c>
      <c r="K1" s="529"/>
      <c r="L1" s="9" t="s">
        <v>1847</v>
      </c>
      <c r="M1" s="10"/>
      <c r="N1" s="10"/>
      <c r="O1" s="10"/>
      <c r="P1" s="10"/>
      <c r="Q1" s="10"/>
      <c r="R1" s="10"/>
      <c r="S1" s="10"/>
    </row>
    <row r="2" spans="1:80" x14ac:dyDescent="0.15">
      <c r="A2" s="526"/>
      <c r="B2" s="11" t="s">
        <v>475</v>
      </c>
      <c r="C2" s="11" t="s">
        <v>472</v>
      </c>
      <c r="D2" s="11"/>
      <c r="E2" s="12"/>
      <c r="F2" s="4"/>
      <c r="G2" s="4"/>
      <c r="H2" s="4"/>
      <c r="I2" s="13" t="s">
        <v>476</v>
      </c>
      <c r="J2" s="530" t="s">
        <v>474</v>
      </c>
      <c r="K2" s="531"/>
      <c r="L2" s="14"/>
      <c r="M2" s="14"/>
      <c r="N2" s="14"/>
      <c r="O2" s="14"/>
      <c r="P2" s="14"/>
      <c r="Q2" s="14"/>
      <c r="R2" s="14"/>
      <c r="S2" s="14"/>
    </row>
    <row r="3" spans="1:80" ht="14.25" customHeight="1" x14ac:dyDescent="0.15">
      <c r="A3" s="526"/>
      <c r="B3" s="15" t="s">
        <v>477</v>
      </c>
      <c r="C3" s="15" t="s">
        <v>472</v>
      </c>
      <c r="D3" s="15"/>
      <c r="E3" s="16"/>
      <c r="F3" s="4"/>
      <c r="G3" s="4"/>
      <c r="H3" s="4"/>
      <c r="I3" s="17" t="s">
        <v>478</v>
      </c>
      <c r="J3" s="532" t="s">
        <v>474</v>
      </c>
      <c r="K3" s="533"/>
      <c r="L3" s="518" t="s">
        <v>1848</v>
      </c>
      <c r="M3" s="519"/>
      <c r="N3" s="14" t="s">
        <v>479</v>
      </c>
      <c r="O3" s="14"/>
      <c r="P3" s="18"/>
      <c r="Q3" s="18"/>
      <c r="R3" s="18"/>
      <c r="S3" s="18"/>
      <c r="T3" s="18"/>
      <c r="U3" s="18"/>
      <c r="V3" s="18"/>
      <c r="W3" s="18"/>
      <c r="X3" s="18"/>
      <c r="Y3" s="18"/>
      <c r="Z3" s="18"/>
      <c r="AA3" s="18"/>
      <c r="AB3" s="18"/>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row>
    <row r="4" spans="1:80" ht="14.25" thickBot="1" x14ac:dyDescent="0.2">
      <c r="A4" s="527"/>
      <c r="B4" s="19" t="s">
        <v>480</v>
      </c>
      <c r="C4" s="19" t="s">
        <v>481</v>
      </c>
      <c r="D4" s="19"/>
      <c r="E4" s="20"/>
      <c r="F4" s="4"/>
      <c r="G4" s="4"/>
      <c r="H4" s="4"/>
      <c r="I4" s="21" t="s">
        <v>476</v>
      </c>
      <c r="J4" s="520" t="s">
        <v>482</v>
      </c>
      <c r="K4" s="521"/>
      <c r="L4" s="22" t="s">
        <v>1849</v>
      </c>
      <c r="M4" s="14"/>
      <c r="N4" s="14"/>
      <c r="O4" s="14"/>
      <c r="P4" s="14"/>
      <c r="Q4" s="14"/>
      <c r="R4" s="14"/>
      <c r="S4" s="14"/>
    </row>
    <row r="5" spans="1:80" s="5" customFormat="1" ht="14.25" thickBot="1" x14ac:dyDescent="0.2">
      <c r="A5" s="522" t="s">
        <v>483</v>
      </c>
      <c r="B5" s="523"/>
      <c r="C5" s="523"/>
      <c r="D5" s="523"/>
      <c r="E5" s="523"/>
      <c r="F5" s="523"/>
      <c r="G5" s="523"/>
      <c r="H5" s="524"/>
      <c r="I5" s="23"/>
      <c r="J5" s="24" t="s">
        <v>484</v>
      </c>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6"/>
    </row>
    <row r="6" spans="1:80" s="126" customFormat="1" ht="14.25" thickBot="1" x14ac:dyDescent="0.2">
      <c r="A6" s="102" t="s">
        <v>485</v>
      </c>
      <c r="B6" s="102" t="s">
        <v>1850</v>
      </c>
      <c r="C6" s="102" t="s">
        <v>486</v>
      </c>
      <c r="D6" s="27" t="s">
        <v>487</v>
      </c>
      <c r="E6" s="27" t="s">
        <v>488</v>
      </c>
      <c r="F6" s="27" t="s">
        <v>282</v>
      </c>
      <c r="G6" s="27" t="s">
        <v>489</v>
      </c>
      <c r="H6" s="27" t="s">
        <v>283</v>
      </c>
      <c r="I6" s="27" t="s">
        <v>490</v>
      </c>
      <c r="J6" s="28" t="s">
        <v>1851</v>
      </c>
      <c r="K6" s="28" t="s">
        <v>1852</v>
      </c>
      <c r="L6" s="28" t="s">
        <v>1853</v>
      </c>
      <c r="M6" s="29" t="s">
        <v>491</v>
      </c>
      <c r="N6" s="30" t="s">
        <v>492</v>
      </c>
      <c r="O6" s="30" t="s">
        <v>493</v>
      </c>
      <c r="P6" s="31" t="s">
        <v>494</v>
      </c>
      <c r="Q6" s="28" t="s">
        <v>1854</v>
      </c>
      <c r="R6" s="28" t="s">
        <v>1855</v>
      </c>
      <c r="S6" s="28" t="s">
        <v>1856</v>
      </c>
      <c r="T6" s="29" t="s">
        <v>495</v>
      </c>
      <c r="U6" s="30" t="s">
        <v>496</v>
      </c>
      <c r="V6" s="30" t="s">
        <v>497</v>
      </c>
      <c r="W6" s="31" t="s">
        <v>498</v>
      </c>
      <c r="X6" s="28" t="s">
        <v>1857</v>
      </c>
      <c r="Y6" s="28" t="s">
        <v>1858</v>
      </c>
      <c r="Z6" s="28" t="s">
        <v>1859</v>
      </c>
      <c r="AA6" s="29" t="s">
        <v>499</v>
      </c>
      <c r="AB6" s="30" t="s">
        <v>500</v>
      </c>
      <c r="AC6" s="30" t="s">
        <v>501</v>
      </c>
      <c r="AD6" s="31" t="s">
        <v>502</v>
      </c>
      <c r="AE6" s="28" t="s">
        <v>1860</v>
      </c>
      <c r="AF6" s="28" t="s">
        <v>1861</v>
      </c>
      <c r="AG6" s="28" t="s">
        <v>1862</v>
      </c>
      <c r="AH6" s="29" t="s">
        <v>503</v>
      </c>
      <c r="AI6" s="30" t="s">
        <v>504</v>
      </c>
      <c r="AJ6" s="30" t="s">
        <v>505</v>
      </c>
      <c r="AK6" s="31" t="s">
        <v>506</v>
      </c>
      <c r="AL6" s="31" t="s">
        <v>1863</v>
      </c>
      <c r="AM6" s="32" t="s">
        <v>507</v>
      </c>
      <c r="AN6" s="33" t="s">
        <v>508</v>
      </c>
    </row>
    <row r="7" spans="1:80" ht="13.5" hidden="1" customHeight="1" x14ac:dyDescent="0.15">
      <c r="A7" s="34">
        <v>103</v>
      </c>
      <c r="B7" s="35"/>
      <c r="C7" s="34"/>
      <c r="D7" s="36" t="s">
        <v>509</v>
      </c>
      <c r="E7" s="37" t="s">
        <v>284</v>
      </c>
      <c r="F7" s="37" t="s">
        <v>510</v>
      </c>
      <c r="G7" s="37" t="s">
        <v>511</v>
      </c>
      <c r="H7" s="37"/>
      <c r="I7" s="38"/>
      <c r="J7" s="39">
        <v>0</v>
      </c>
      <c r="K7" s="39">
        <v>0</v>
      </c>
      <c r="L7" s="39">
        <v>0</v>
      </c>
      <c r="M7" s="40">
        <f>SUM(テーブル22[[#This Row],[1月]:[3月]])</f>
        <v>0</v>
      </c>
      <c r="N7" s="41"/>
      <c r="O7" s="39"/>
      <c r="P7" s="42" t="str">
        <f>IF(テーブル22[[#This Row],[1-3月計]]="0","",IF(テーブル22[[#This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 s="42">
        <v>0</v>
      </c>
      <c r="R7" s="42">
        <v>0</v>
      </c>
      <c r="S7" s="42">
        <v>0</v>
      </c>
      <c r="T7" s="42">
        <f>SUM(テーブル22[[#This Row],[4月]:[6月]])</f>
        <v>0</v>
      </c>
      <c r="U7" s="41"/>
      <c r="V7" s="42"/>
      <c r="W7" s="1">
        <f>IF(テーブル22[[#This Row],[1-3月残高]]="",テーブル22[[#This Row],[4-6月計]]-テーブル22[[#This Row],[入金額2]],IF(テーブル22[[#This Row],[1-3月残高]]&gt;0,テーブル22[[#This Row],[1-3月残高]]+テーブル22[[#This Row],[4-6月計]]-テーブル22[[#This Row],[入金額2]]))</f>
        <v>0</v>
      </c>
      <c r="X7" s="42"/>
      <c r="Y7" s="42"/>
      <c r="Z7" s="42"/>
      <c r="AA7" s="42">
        <f>SUM(テーブル22[[#This Row],[7月]:[9月]])</f>
        <v>0</v>
      </c>
      <c r="AB7" s="41"/>
      <c r="AC7" s="42"/>
      <c r="AD7" s="42">
        <f>IF(テーブル22[[#This Row],[1-6月残高]]=0,テーブル22[[#This Row],[7-9月計]]-テーブル22[[#This Row],[入金額3]],IF(テーブル22[[#This Row],[1-6月残高]]&gt;0,テーブル22[[#This Row],[1-6月残高]]+テーブル22[[#This Row],[7-9月計]]-テーブル22[[#This Row],[入金額3]]))</f>
        <v>0</v>
      </c>
      <c r="AE7" s="42"/>
      <c r="AF7" s="42"/>
      <c r="AG7" s="42"/>
      <c r="AH7" s="42">
        <f>SUM(テーブル22[[#This Row],[10月]:[12月]])</f>
        <v>0</v>
      </c>
      <c r="AI7" s="41"/>
      <c r="AJ7" s="42"/>
      <c r="AK7" s="42">
        <f>IF(テーブル22[[#This Row],[1-9月残高]]=0,テーブル22[[#This Row],[10-12月計]]-テーブル22[[#This Row],[入金額4]],IF(テーブル22[[#This Row],[1-9月残高]]&gt;0,テーブル22[[#This Row],[1-9月残高]]+テーブル22[[#This Row],[10-12月計]]-テーブル22[[#This Row],[入金額4]]))</f>
        <v>0</v>
      </c>
      <c r="AL7" s="42">
        <f>SUM(テーブル22[[#This Row],[1-3月計]],テーブル22[[#This Row],[4-6月計]],テーブル22[[#This Row],[7-9月計]],テーブル22[[#This Row],[10-12月計]]-テーブル22[[#This Row],[入金合計]])</f>
        <v>0</v>
      </c>
      <c r="AM7" s="42">
        <f>SUM(テーブル22[[#This Row],[入金額]],テーブル22[[#This Row],[入金額2]],テーブル22[[#This Row],[入金額3]],テーブル22[[#This Row],[入金額4]])</f>
        <v>0</v>
      </c>
      <c r="AN7" s="38">
        <f>M7+T7+AA7+AH7</f>
        <v>0</v>
      </c>
    </row>
    <row r="8" spans="1:80" ht="13.5" hidden="1" customHeight="1" x14ac:dyDescent="0.15">
      <c r="A8" s="43">
        <v>104</v>
      </c>
      <c r="B8" s="38"/>
      <c r="C8" s="43"/>
      <c r="D8" s="37" t="s">
        <v>512</v>
      </c>
      <c r="E8" s="37" t="s">
        <v>11</v>
      </c>
      <c r="F8" s="37" t="s">
        <v>513</v>
      </c>
      <c r="G8" s="37" t="s">
        <v>514</v>
      </c>
      <c r="H8" s="37"/>
      <c r="I8" s="38"/>
      <c r="J8" s="39">
        <v>1095</v>
      </c>
      <c r="K8" s="39">
        <v>660</v>
      </c>
      <c r="L8" s="39">
        <v>1170</v>
      </c>
      <c r="M8" s="44">
        <f>SUM(テーブル22[[#This Row],[1月]:[3月]])</f>
        <v>2925</v>
      </c>
      <c r="N8" s="41">
        <v>41374</v>
      </c>
      <c r="O8" s="39">
        <v>2925</v>
      </c>
      <c r="P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 s="42">
        <v>735</v>
      </c>
      <c r="R8" s="42">
        <v>1500</v>
      </c>
      <c r="S8" s="42">
        <v>1005</v>
      </c>
      <c r="T8" s="42">
        <f>SUM(テーブル22[[#This Row],[4月]:[6月]])</f>
        <v>3240</v>
      </c>
      <c r="U8" s="41"/>
      <c r="V8" s="42"/>
      <c r="W8" s="42">
        <f>IF(テーブル22[[#This Row],[1-3月残高]]="",テーブル22[[#This Row],[4-6月計]]-テーブル22[[#This Row],[入金額2]],IF(テーブル22[[#This Row],[1-3月残高]]&gt;0,テーブル22[[#This Row],[1-3月残高]]+テーブル22[[#This Row],[4-6月計]]-テーブル22[[#This Row],[入金額2]]))</f>
        <v>3240</v>
      </c>
      <c r="X8" s="42"/>
      <c r="Y8" s="42"/>
      <c r="Z8" s="42"/>
      <c r="AA8" s="42">
        <f>SUM(テーブル22[[#This Row],[7月]:[9月]])</f>
        <v>0</v>
      </c>
      <c r="AB8" s="41"/>
      <c r="AC8" s="42"/>
      <c r="AD8" s="42">
        <f>IF(テーブル22[[#This Row],[1-6月残高]]=0,テーブル22[[#This Row],[7-9月計]]-テーブル22[[#This Row],[入金額3]],IF(テーブル22[[#This Row],[1-6月残高]]&gt;0,テーブル22[[#This Row],[1-6月残高]]+テーブル22[[#This Row],[7-9月計]]-テーブル22[[#This Row],[入金額3]]))</f>
        <v>3240</v>
      </c>
      <c r="AE8" s="42"/>
      <c r="AF8" s="42"/>
      <c r="AG8" s="42"/>
      <c r="AH8" s="42">
        <f>SUM(テーブル22[[#This Row],[10月]:[12月]])</f>
        <v>0</v>
      </c>
      <c r="AI8" s="41"/>
      <c r="AJ8" s="42"/>
      <c r="AK8" s="42">
        <f>IF(テーブル22[[#This Row],[1-9月残高]]=0,テーブル22[[#This Row],[10-12月計]]-テーブル22[[#This Row],[入金額4]],IF(テーブル22[[#This Row],[1-9月残高]]&gt;0,テーブル22[[#This Row],[1-9月残高]]+テーブル22[[#This Row],[10-12月計]]-テーブル22[[#This Row],[入金額4]]))</f>
        <v>3240</v>
      </c>
      <c r="AL8" s="42">
        <f>SUM(テーブル22[[#This Row],[1-3月計]],テーブル22[[#This Row],[4-6月計]],テーブル22[[#This Row],[7-9月計]],テーブル22[[#This Row],[10-12月計]]-テーブル22[[#This Row],[入金合計]])</f>
        <v>3240</v>
      </c>
      <c r="AM8" s="42">
        <f>SUM(テーブル22[[#This Row],[入金額]],テーブル22[[#This Row],[入金額2]],テーブル22[[#This Row],[入金額3]],テーブル22[[#This Row],[入金額4]])</f>
        <v>2925</v>
      </c>
      <c r="AN8" s="38">
        <f t="shared" ref="AN8:AN71" si="0">M8+T8+AA8+AH8</f>
        <v>6165</v>
      </c>
    </row>
    <row r="9" spans="1:80" s="4" customFormat="1" ht="13.5" hidden="1" customHeight="1" x14ac:dyDescent="0.15">
      <c r="A9" s="45">
        <v>106</v>
      </c>
      <c r="B9" s="46" t="s">
        <v>1864</v>
      </c>
      <c r="C9" s="45"/>
      <c r="D9" s="46" t="s">
        <v>516</v>
      </c>
      <c r="E9" s="47" t="s">
        <v>284</v>
      </c>
      <c r="F9" s="47" t="s">
        <v>517</v>
      </c>
      <c r="G9" s="47" t="s">
        <v>518</v>
      </c>
      <c r="H9" s="47"/>
      <c r="I9" s="46"/>
      <c r="J9" s="48">
        <v>2790</v>
      </c>
      <c r="K9" s="48">
        <v>1050</v>
      </c>
      <c r="L9" s="48">
        <v>3960</v>
      </c>
      <c r="M9" s="49">
        <f>SUM(テーブル22[[#This Row],[1月]:[3月]])</f>
        <v>7800</v>
      </c>
      <c r="N9" s="50">
        <v>41379</v>
      </c>
      <c r="O9" s="48">
        <v>7800</v>
      </c>
      <c r="P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 s="51">
        <v>0</v>
      </c>
      <c r="R9" s="51">
        <v>0</v>
      </c>
      <c r="S9" s="51">
        <v>0</v>
      </c>
      <c r="T9" s="51">
        <f>SUM(テーブル22[[#This Row],[4月]:[6月]])</f>
        <v>0</v>
      </c>
      <c r="U9" s="52"/>
      <c r="V9" s="51"/>
      <c r="W9" s="51">
        <f>IF(テーブル22[[#This Row],[1-3月残高]]="",テーブル22[[#This Row],[4-6月計]]-テーブル22[[#This Row],[入金額2]],IF(テーブル22[[#This Row],[1-3月残高]]&gt;0,テーブル22[[#This Row],[1-3月残高]]+テーブル22[[#This Row],[4-6月計]]-テーブル22[[#This Row],[入金額2]]))</f>
        <v>0</v>
      </c>
      <c r="X9" s="51"/>
      <c r="Y9" s="51"/>
      <c r="Z9" s="51"/>
      <c r="AA9" s="51">
        <f>SUM(テーブル22[[#This Row],[7月]:[9月]])</f>
        <v>0</v>
      </c>
      <c r="AB9" s="52"/>
      <c r="AC9" s="51"/>
      <c r="AD9" s="51">
        <f>IF(テーブル22[[#This Row],[1-6月残高]]=0,テーブル22[[#This Row],[7-9月計]]-テーブル22[[#This Row],[入金額3]],IF(テーブル22[[#This Row],[1-6月残高]]&gt;0,テーブル22[[#This Row],[1-6月残高]]+テーブル22[[#This Row],[7-9月計]]-テーブル22[[#This Row],[入金額3]]))</f>
        <v>0</v>
      </c>
      <c r="AE9" s="51"/>
      <c r="AF9" s="51"/>
      <c r="AG9" s="51"/>
      <c r="AH9" s="51">
        <f>SUM(テーブル22[[#This Row],[10月]:[12月]])</f>
        <v>0</v>
      </c>
      <c r="AI9" s="52"/>
      <c r="AJ9" s="51"/>
      <c r="AK9" s="51">
        <f>IF(テーブル22[[#This Row],[1-9月残高]]=0,テーブル22[[#This Row],[10-12月計]]-テーブル22[[#This Row],[入金額4]],IF(テーブル22[[#This Row],[1-9月残高]]&gt;0,テーブル22[[#This Row],[1-9月残高]]+テーブル22[[#This Row],[10-12月計]]-テーブル22[[#This Row],[入金額4]]))</f>
        <v>0</v>
      </c>
      <c r="AL9" s="51">
        <f>SUM(テーブル22[[#This Row],[1-3月計]],テーブル22[[#This Row],[4-6月計]],テーブル22[[#This Row],[7-9月計]],テーブル22[[#This Row],[10-12月計]]-テーブル22[[#This Row],[入金合計]])</f>
        <v>0</v>
      </c>
      <c r="AM9" s="51">
        <f>SUM(テーブル22[[#This Row],[入金額]],テーブル22[[#This Row],[入金額2]],テーブル22[[#This Row],[入金額3]],テーブル22[[#This Row],[入金額4]])</f>
        <v>7800</v>
      </c>
      <c r="AN9" s="46">
        <f t="shared" si="0"/>
        <v>7800</v>
      </c>
      <c r="CB9" s="18"/>
    </row>
    <row r="10" spans="1:80" ht="13.5" hidden="1" customHeight="1" x14ac:dyDescent="0.15">
      <c r="A10" s="43">
        <v>107</v>
      </c>
      <c r="B10" s="38"/>
      <c r="C10" s="43"/>
      <c r="D10" s="37" t="s">
        <v>294</v>
      </c>
      <c r="E10" s="37" t="s">
        <v>284</v>
      </c>
      <c r="F10" s="37" t="s">
        <v>519</v>
      </c>
      <c r="G10" s="37" t="s">
        <v>294</v>
      </c>
      <c r="H10" s="37"/>
      <c r="I10" s="38"/>
      <c r="J10" s="39">
        <v>0</v>
      </c>
      <c r="K10" s="39">
        <v>0</v>
      </c>
      <c r="L10" s="39">
        <v>0</v>
      </c>
      <c r="M10" s="44">
        <f>SUM(テーブル22[[#This Row],[1月]:[3月]])</f>
        <v>0</v>
      </c>
      <c r="N10" s="41"/>
      <c r="O10" s="39"/>
      <c r="P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 s="42">
        <v>0</v>
      </c>
      <c r="R10" s="42">
        <v>0</v>
      </c>
      <c r="S10" s="42">
        <v>0</v>
      </c>
      <c r="T10" s="42">
        <f>SUM(テーブル22[[#This Row],[4月]:[6月]])</f>
        <v>0</v>
      </c>
      <c r="U10" s="41"/>
      <c r="V10" s="42"/>
      <c r="W10" s="42">
        <f>IF(テーブル22[[#This Row],[1-3月残高]]="",テーブル22[[#This Row],[4-6月計]]-テーブル22[[#This Row],[入金額2]],IF(テーブル22[[#This Row],[1-3月残高]]&gt;0,テーブル22[[#This Row],[1-3月残高]]+テーブル22[[#This Row],[4-6月計]]-テーブル22[[#This Row],[入金額2]]))</f>
        <v>0</v>
      </c>
      <c r="X10" s="42"/>
      <c r="Y10" s="42"/>
      <c r="Z10" s="42"/>
      <c r="AA10" s="42">
        <f>SUM(テーブル22[[#This Row],[7月]:[9月]])</f>
        <v>0</v>
      </c>
      <c r="AB10" s="41"/>
      <c r="AC10" s="42"/>
      <c r="AD10" s="42">
        <f>IF(テーブル22[[#This Row],[1-6月残高]]=0,テーブル22[[#This Row],[7-9月計]]-テーブル22[[#This Row],[入金額3]],IF(テーブル22[[#This Row],[1-6月残高]]&gt;0,テーブル22[[#This Row],[1-6月残高]]+テーブル22[[#This Row],[7-9月計]]-テーブル22[[#This Row],[入金額3]]))</f>
        <v>0</v>
      </c>
      <c r="AE10" s="42"/>
      <c r="AF10" s="42"/>
      <c r="AG10" s="42"/>
      <c r="AH10" s="42">
        <f>SUM(テーブル22[[#This Row],[10月]:[12月]])</f>
        <v>0</v>
      </c>
      <c r="AI10" s="41"/>
      <c r="AJ10" s="42"/>
      <c r="AK10" s="42">
        <f>IF(テーブル22[[#This Row],[1-9月残高]]=0,テーブル22[[#This Row],[10-12月計]]-テーブル22[[#This Row],[入金額4]],IF(テーブル22[[#This Row],[1-9月残高]]&gt;0,テーブル22[[#This Row],[1-9月残高]]+テーブル22[[#This Row],[10-12月計]]-テーブル22[[#This Row],[入金額4]]))</f>
        <v>0</v>
      </c>
      <c r="AL10" s="42">
        <f>SUM(テーブル22[[#This Row],[1-3月計]],テーブル22[[#This Row],[4-6月計]],テーブル22[[#This Row],[7-9月計]],テーブル22[[#This Row],[10-12月計]]-テーブル22[[#This Row],[入金合計]])</f>
        <v>0</v>
      </c>
      <c r="AM10" s="42">
        <f>SUM(テーブル22[[#This Row],[入金額]],テーブル22[[#This Row],[入金額2]],テーブル22[[#This Row],[入金額3]],テーブル22[[#This Row],[入金額4]])</f>
        <v>0</v>
      </c>
      <c r="AN10" s="38">
        <f t="shared" si="0"/>
        <v>0</v>
      </c>
    </row>
    <row r="11" spans="1:80" ht="13.5" hidden="1" customHeight="1" x14ac:dyDescent="0.15">
      <c r="A11" s="43">
        <v>108</v>
      </c>
      <c r="B11" s="38"/>
      <c r="C11" s="43"/>
      <c r="D11" s="37" t="s">
        <v>295</v>
      </c>
      <c r="E11" s="37" t="s">
        <v>284</v>
      </c>
      <c r="F11" s="37" t="s">
        <v>520</v>
      </c>
      <c r="G11" s="37" t="s">
        <v>295</v>
      </c>
      <c r="H11" s="37"/>
      <c r="I11" s="38"/>
      <c r="J11" s="39">
        <v>0</v>
      </c>
      <c r="K11" s="39">
        <v>0</v>
      </c>
      <c r="L11" s="39">
        <v>0</v>
      </c>
      <c r="M11" s="44">
        <f>SUM(テーブル22[[#This Row],[1月]:[3月]])</f>
        <v>0</v>
      </c>
      <c r="N11" s="41"/>
      <c r="O11" s="39"/>
      <c r="P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 s="42">
        <v>0</v>
      </c>
      <c r="R11" s="42">
        <v>0</v>
      </c>
      <c r="S11" s="42">
        <v>0</v>
      </c>
      <c r="T11" s="42">
        <f>SUM(テーブル22[[#This Row],[4月]:[6月]])</f>
        <v>0</v>
      </c>
      <c r="U11" s="41"/>
      <c r="V11" s="42"/>
      <c r="W11" s="42">
        <f>IF(テーブル22[[#This Row],[1-3月残高]]="",テーブル22[[#This Row],[4-6月計]]-テーブル22[[#This Row],[入金額2]],IF(テーブル22[[#This Row],[1-3月残高]]&gt;0,テーブル22[[#This Row],[1-3月残高]]+テーブル22[[#This Row],[4-6月計]]-テーブル22[[#This Row],[入金額2]]))</f>
        <v>0</v>
      </c>
      <c r="X11" s="42"/>
      <c r="Y11" s="42"/>
      <c r="Z11" s="42"/>
      <c r="AA11" s="42">
        <f>SUM(テーブル22[[#This Row],[7月]:[9月]])</f>
        <v>0</v>
      </c>
      <c r="AB11" s="41"/>
      <c r="AC11" s="42"/>
      <c r="AD11" s="42">
        <f>IF(テーブル22[[#This Row],[1-6月残高]]=0,テーブル22[[#This Row],[7-9月計]]-テーブル22[[#This Row],[入金額3]],IF(テーブル22[[#This Row],[1-6月残高]]&gt;0,テーブル22[[#This Row],[1-6月残高]]+テーブル22[[#This Row],[7-9月計]]-テーブル22[[#This Row],[入金額3]]))</f>
        <v>0</v>
      </c>
      <c r="AE11" s="42"/>
      <c r="AF11" s="42"/>
      <c r="AG11" s="42"/>
      <c r="AH11" s="42">
        <f>SUM(テーブル22[[#This Row],[10月]:[12月]])</f>
        <v>0</v>
      </c>
      <c r="AI11" s="41"/>
      <c r="AJ11" s="42"/>
      <c r="AK11" s="42">
        <f>IF(テーブル22[[#This Row],[1-9月残高]]=0,テーブル22[[#This Row],[10-12月計]]-テーブル22[[#This Row],[入金額4]],IF(テーブル22[[#This Row],[1-9月残高]]&gt;0,テーブル22[[#This Row],[1-9月残高]]+テーブル22[[#This Row],[10-12月計]]-テーブル22[[#This Row],[入金額4]]))</f>
        <v>0</v>
      </c>
      <c r="AL11" s="42">
        <f>SUM(テーブル22[[#This Row],[1-3月計]],テーブル22[[#This Row],[4-6月計]],テーブル22[[#This Row],[7-9月計]],テーブル22[[#This Row],[10-12月計]]-テーブル22[[#This Row],[入金合計]])</f>
        <v>0</v>
      </c>
      <c r="AM11" s="42">
        <f>SUM(テーブル22[[#This Row],[入金額]],テーブル22[[#This Row],[入金額2]],テーブル22[[#This Row],[入金額3]],テーブル22[[#This Row],[入金額4]])</f>
        <v>0</v>
      </c>
      <c r="AN11" s="38">
        <f t="shared" si="0"/>
        <v>0</v>
      </c>
    </row>
    <row r="12" spans="1:80" ht="13.5" hidden="1" customHeight="1" x14ac:dyDescent="0.15">
      <c r="A12" s="43">
        <v>109</v>
      </c>
      <c r="B12" s="38"/>
      <c r="C12" s="43"/>
      <c r="D12" s="37" t="s">
        <v>296</v>
      </c>
      <c r="E12" s="37" t="s">
        <v>284</v>
      </c>
      <c r="F12" s="37" t="s">
        <v>521</v>
      </c>
      <c r="G12" s="37" t="s">
        <v>296</v>
      </c>
      <c r="H12" s="37"/>
      <c r="I12" s="38"/>
      <c r="J12" s="39">
        <v>0</v>
      </c>
      <c r="K12" s="39">
        <v>0</v>
      </c>
      <c r="L12" s="39">
        <v>0</v>
      </c>
      <c r="M12" s="44">
        <f>SUM(テーブル22[[#This Row],[1月]:[3月]])</f>
        <v>0</v>
      </c>
      <c r="N12" s="41"/>
      <c r="O12" s="39"/>
      <c r="P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 s="42">
        <v>0</v>
      </c>
      <c r="R12" s="42">
        <v>0</v>
      </c>
      <c r="S12" s="42">
        <v>0</v>
      </c>
      <c r="T12" s="42">
        <f>SUM(テーブル22[[#This Row],[4月]:[6月]])</f>
        <v>0</v>
      </c>
      <c r="U12" s="41"/>
      <c r="V12" s="42"/>
      <c r="W12" s="42">
        <f>IF(テーブル22[[#This Row],[1-3月残高]]="",テーブル22[[#This Row],[4-6月計]]-テーブル22[[#This Row],[入金額2]],IF(テーブル22[[#This Row],[1-3月残高]]&gt;0,テーブル22[[#This Row],[1-3月残高]]+テーブル22[[#This Row],[4-6月計]]-テーブル22[[#This Row],[入金額2]]))</f>
        <v>0</v>
      </c>
      <c r="X12" s="42"/>
      <c r="Y12" s="42"/>
      <c r="Z12" s="42"/>
      <c r="AA12" s="42">
        <f>SUM(テーブル22[[#This Row],[7月]:[9月]])</f>
        <v>0</v>
      </c>
      <c r="AB12" s="41"/>
      <c r="AC12" s="42"/>
      <c r="AD12" s="42">
        <f>IF(テーブル22[[#This Row],[1-6月残高]]=0,テーブル22[[#This Row],[7-9月計]]-テーブル22[[#This Row],[入金額3]],IF(テーブル22[[#This Row],[1-6月残高]]&gt;0,テーブル22[[#This Row],[1-6月残高]]+テーブル22[[#This Row],[7-9月計]]-テーブル22[[#This Row],[入金額3]]))</f>
        <v>0</v>
      </c>
      <c r="AE12" s="42"/>
      <c r="AF12" s="42"/>
      <c r="AG12" s="42"/>
      <c r="AH12" s="42">
        <f>SUM(テーブル22[[#This Row],[10月]:[12月]])</f>
        <v>0</v>
      </c>
      <c r="AI12" s="41"/>
      <c r="AJ12" s="42"/>
      <c r="AK12" s="42">
        <f>IF(テーブル22[[#This Row],[1-9月残高]]=0,テーブル22[[#This Row],[10-12月計]]-テーブル22[[#This Row],[入金額4]],IF(テーブル22[[#This Row],[1-9月残高]]&gt;0,テーブル22[[#This Row],[1-9月残高]]+テーブル22[[#This Row],[10-12月計]]-テーブル22[[#This Row],[入金額4]]))</f>
        <v>0</v>
      </c>
      <c r="AL12" s="42">
        <f>SUM(テーブル22[[#This Row],[1-3月計]],テーブル22[[#This Row],[4-6月計]],テーブル22[[#This Row],[7-9月計]],テーブル22[[#This Row],[10-12月計]]-テーブル22[[#This Row],[入金合計]])</f>
        <v>0</v>
      </c>
      <c r="AM12" s="42">
        <f>SUM(テーブル22[[#This Row],[入金額]],テーブル22[[#This Row],[入金額2]],テーブル22[[#This Row],[入金額3]],テーブル22[[#This Row],[入金額4]])</f>
        <v>0</v>
      </c>
      <c r="AN12" s="38">
        <f t="shared" si="0"/>
        <v>0</v>
      </c>
    </row>
    <row r="13" spans="1:80" ht="13.5" hidden="1" customHeight="1" x14ac:dyDescent="0.15">
      <c r="A13" s="43">
        <v>110</v>
      </c>
      <c r="B13" s="38"/>
      <c r="C13" s="43"/>
      <c r="D13" s="37" t="s">
        <v>522</v>
      </c>
      <c r="E13" s="37" t="s">
        <v>284</v>
      </c>
      <c r="F13" s="37" t="s">
        <v>523</v>
      </c>
      <c r="G13" s="37" t="s">
        <v>297</v>
      </c>
      <c r="H13" s="37"/>
      <c r="I13" s="38"/>
      <c r="J13" s="39">
        <v>0</v>
      </c>
      <c r="K13" s="39">
        <v>0</v>
      </c>
      <c r="L13" s="39">
        <v>0</v>
      </c>
      <c r="M13" s="44">
        <f>SUM(テーブル22[[#This Row],[1月]:[3月]])</f>
        <v>0</v>
      </c>
      <c r="N13" s="41"/>
      <c r="O13" s="39"/>
      <c r="P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 s="42">
        <v>0</v>
      </c>
      <c r="R13" s="42">
        <v>0</v>
      </c>
      <c r="S13" s="42">
        <v>0</v>
      </c>
      <c r="T13" s="42">
        <f>SUM(テーブル22[[#This Row],[4月]:[6月]])</f>
        <v>0</v>
      </c>
      <c r="U13" s="41"/>
      <c r="V13" s="42"/>
      <c r="W13" s="42">
        <f>IF(テーブル22[[#This Row],[1-3月残高]]="",テーブル22[[#This Row],[4-6月計]]-テーブル22[[#This Row],[入金額2]],IF(テーブル22[[#This Row],[1-3月残高]]&gt;0,テーブル22[[#This Row],[1-3月残高]]+テーブル22[[#This Row],[4-6月計]]-テーブル22[[#This Row],[入金額2]]))</f>
        <v>0</v>
      </c>
      <c r="X13" s="42"/>
      <c r="Y13" s="42"/>
      <c r="Z13" s="42"/>
      <c r="AA13" s="42">
        <f>SUM(テーブル22[[#This Row],[7月]:[9月]])</f>
        <v>0</v>
      </c>
      <c r="AB13" s="41"/>
      <c r="AC13" s="42"/>
      <c r="AD13" s="42">
        <f>IF(テーブル22[[#This Row],[1-6月残高]]=0,テーブル22[[#This Row],[7-9月計]]-テーブル22[[#This Row],[入金額3]],IF(テーブル22[[#This Row],[1-6月残高]]&gt;0,テーブル22[[#This Row],[1-6月残高]]+テーブル22[[#This Row],[7-9月計]]-テーブル22[[#This Row],[入金額3]]))</f>
        <v>0</v>
      </c>
      <c r="AE13" s="42"/>
      <c r="AF13" s="42"/>
      <c r="AG13" s="42"/>
      <c r="AH13" s="42">
        <f>SUM(テーブル22[[#This Row],[10月]:[12月]])</f>
        <v>0</v>
      </c>
      <c r="AI13" s="41"/>
      <c r="AJ13" s="42"/>
      <c r="AK13" s="42">
        <f>IF(テーブル22[[#This Row],[1-9月残高]]=0,テーブル22[[#This Row],[10-12月計]]-テーブル22[[#This Row],[入金額4]],IF(テーブル22[[#This Row],[1-9月残高]]&gt;0,テーブル22[[#This Row],[1-9月残高]]+テーブル22[[#This Row],[10-12月計]]-テーブル22[[#This Row],[入金額4]]))</f>
        <v>0</v>
      </c>
      <c r="AL13" s="42">
        <f>SUM(テーブル22[[#This Row],[1-3月計]],テーブル22[[#This Row],[4-6月計]],テーブル22[[#This Row],[7-9月計]],テーブル22[[#This Row],[10-12月計]]-テーブル22[[#This Row],[入金合計]])</f>
        <v>0</v>
      </c>
      <c r="AM13" s="42">
        <f>SUM(テーブル22[[#This Row],[入金額]],テーブル22[[#This Row],[入金額2]],テーブル22[[#This Row],[入金額3]],テーブル22[[#This Row],[入金額4]])</f>
        <v>0</v>
      </c>
      <c r="AN13" s="38">
        <f t="shared" si="0"/>
        <v>0</v>
      </c>
    </row>
    <row r="14" spans="1:80" ht="13.5" hidden="1" customHeight="1" x14ac:dyDescent="0.15">
      <c r="A14" s="43">
        <v>111</v>
      </c>
      <c r="B14" s="38"/>
      <c r="C14" s="43"/>
      <c r="D14" s="37" t="s">
        <v>298</v>
      </c>
      <c r="E14" s="37" t="s">
        <v>284</v>
      </c>
      <c r="F14" s="37" t="s">
        <v>524</v>
      </c>
      <c r="G14" s="37" t="s">
        <v>298</v>
      </c>
      <c r="H14" s="37"/>
      <c r="I14" s="38"/>
      <c r="J14" s="39">
        <v>0</v>
      </c>
      <c r="K14" s="39">
        <v>0</v>
      </c>
      <c r="L14" s="39">
        <v>0</v>
      </c>
      <c r="M14" s="44">
        <f>SUM(テーブル22[[#This Row],[1月]:[3月]])</f>
        <v>0</v>
      </c>
      <c r="N14" s="41"/>
      <c r="O14" s="39"/>
      <c r="P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 s="42">
        <v>0</v>
      </c>
      <c r="R14" s="42">
        <v>0</v>
      </c>
      <c r="S14" s="42">
        <v>0</v>
      </c>
      <c r="T14" s="42">
        <f>SUM(テーブル22[[#This Row],[4月]:[6月]])</f>
        <v>0</v>
      </c>
      <c r="U14" s="41"/>
      <c r="V14" s="42"/>
      <c r="W14" s="42">
        <f>IF(テーブル22[[#This Row],[1-3月残高]]="",テーブル22[[#This Row],[4-6月計]]-テーブル22[[#This Row],[入金額2]],IF(テーブル22[[#This Row],[1-3月残高]]&gt;0,テーブル22[[#This Row],[1-3月残高]]+テーブル22[[#This Row],[4-6月計]]-テーブル22[[#This Row],[入金額2]]))</f>
        <v>0</v>
      </c>
      <c r="X14" s="42"/>
      <c r="Y14" s="42"/>
      <c r="Z14" s="42"/>
      <c r="AA14" s="42">
        <f>SUM(テーブル22[[#This Row],[7月]:[9月]])</f>
        <v>0</v>
      </c>
      <c r="AB14" s="41"/>
      <c r="AC14" s="42"/>
      <c r="AD14" s="42">
        <f>IF(テーブル22[[#This Row],[1-6月残高]]=0,テーブル22[[#This Row],[7-9月計]]-テーブル22[[#This Row],[入金額3]],IF(テーブル22[[#This Row],[1-6月残高]]&gt;0,テーブル22[[#This Row],[1-6月残高]]+テーブル22[[#This Row],[7-9月計]]-テーブル22[[#This Row],[入金額3]]))</f>
        <v>0</v>
      </c>
      <c r="AE14" s="42"/>
      <c r="AF14" s="42"/>
      <c r="AG14" s="42"/>
      <c r="AH14" s="42">
        <f>SUM(テーブル22[[#This Row],[10月]:[12月]])</f>
        <v>0</v>
      </c>
      <c r="AI14" s="41"/>
      <c r="AJ14" s="42"/>
      <c r="AK14" s="42">
        <f>IF(テーブル22[[#This Row],[1-9月残高]]=0,テーブル22[[#This Row],[10-12月計]]-テーブル22[[#This Row],[入金額4]],IF(テーブル22[[#This Row],[1-9月残高]]&gt;0,テーブル22[[#This Row],[1-9月残高]]+テーブル22[[#This Row],[10-12月計]]-テーブル22[[#This Row],[入金額4]]))</f>
        <v>0</v>
      </c>
      <c r="AL14" s="42">
        <f>SUM(テーブル22[[#This Row],[1-3月計]],テーブル22[[#This Row],[4-6月計]],テーブル22[[#This Row],[7-9月計]],テーブル22[[#This Row],[10-12月計]]-テーブル22[[#This Row],[入金合計]])</f>
        <v>0</v>
      </c>
      <c r="AM14" s="42">
        <f>SUM(テーブル22[[#This Row],[入金額]],テーブル22[[#This Row],[入金額2]],テーブル22[[#This Row],[入金額3]],テーブル22[[#This Row],[入金額4]])</f>
        <v>0</v>
      </c>
      <c r="AN14" s="38">
        <f t="shared" si="0"/>
        <v>0</v>
      </c>
    </row>
    <row r="15" spans="1:80" ht="13.5" hidden="1" customHeight="1" x14ac:dyDescent="0.15">
      <c r="A15" s="43">
        <v>150</v>
      </c>
      <c r="B15" s="38"/>
      <c r="C15" s="43"/>
      <c r="D15" s="37" t="s">
        <v>525</v>
      </c>
      <c r="E15" s="37" t="s">
        <v>299</v>
      </c>
      <c r="F15" s="37" t="s">
        <v>526</v>
      </c>
      <c r="G15" s="37" t="s">
        <v>300</v>
      </c>
      <c r="H15" s="37" t="s">
        <v>301</v>
      </c>
      <c r="I15" s="38"/>
      <c r="J15" s="39">
        <v>0</v>
      </c>
      <c r="K15" s="39">
        <v>0</v>
      </c>
      <c r="L15" s="39">
        <v>0</v>
      </c>
      <c r="M15" s="44">
        <f>SUM(テーブル22[[#This Row],[1月]:[3月]])</f>
        <v>0</v>
      </c>
      <c r="N15" s="53"/>
      <c r="O15" s="39"/>
      <c r="P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 s="42">
        <v>0</v>
      </c>
      <c r="R15" s="42">
        <v>0</v>
      </c>
      <c r="S15" s="42">
        <v>0</v>
      </c>
      <c r="T15" s="42">
        <f>SUM(テーブル22[[#This Row],[4月]:[6月]])</f>
        <v>0</v>
      </c>
      <c r="U15" s="41"/>
      <c r="V15" s="42"/>
      <c r="W15" s="42">
        <f>IF(テーブル22[[#This Row],[1-3月残高]]="",テーブル22[[#This Row],[4-6月計]]-テーブル22[[#This Row],[入金額2]],IF(テーブル22[[#This Row],[1-3月残高]]&gt;0,テーブル22[[#This Row],[1-3月残高]]+テーブル22[[#This Row],[4-6月計]]-テーブル22[[#This Row],[入金額2]]))</f>
        <v>0</v>
      </c>
      <c r="X15" s="42"/>
      <c r="Y15" s="42"/>
      <c r="Z15" s="42"/>
      <c r="AA15" s="42">
        <f>SUM(テーブル22[[#This Row],[7月]:[9月]])</f>
        <v>0</v>
      </c>
      <c r="AB15" s="41"/>
      <c r="AC15" s="42"/>
      <c r="AD15" s="42">
        <f>IF(テーブル22[[#This Row],[1-6月残高]]=0,テーブル22[[#This Row],[7-9月計]]-テーブル22[[#This Row],[入金額3]],IF(テーブル22[[#This Row],[1-6月残高]]&gt;0,テーブル22[[#This Row],[1-6月残高]]+テーブル22[[#This Row],[7-9月計]]-テーブル22[[#This Row],[入金額3]]))</f>
        <v>0</v>
      </c>
      <c r="AE15" s="42"/>
      <c r="AF15" s="42"/>
      <c r="AG15" s="42"/>
      <c r="AH15" s="42">
        <f>SUM(テーブル22[[#This Row],[10月]:[12月]])</f>
        <v>0</v>
      </c>
      <c r="AI15" s="41"/>
      <c r="AJ15" s="42"/>
      <c r="AK15" s="42">
        <f>IF(テーブル22[[#This Row],[1-9月残高]]=0,テーブル22[[#This Row],[10-12月計]]-テーブル22[[#This Row],[入金額4]],IF(テーブル22[[#This Row],[1-9月残高]]&gt;0,テーブル22[[#This Row],[1-9月残高]]+テーブル22[[#This Row],[10-12月計]]-テーブル22[[#This Row],[入金額4]]))</f>
        <v>0</v>
      </c>
      <c r="AL15" s="42">
        <f>SUM(テーブル22[[#This Row],[1-3月計]],テーブル22[[#This Row],[4-6月計]],テーブル22[[#This Row],[7-9月計]],テーブル22[[#This Row],[10-12月計]]-テーブル22[[#This Row],[入金合計]])</f>
        <v>0</v>
      </c>
      <c r="AM15" s="42">
        <f>SUM(テーブル22[[#This Row],[入金額]],テーブル22[[#This Row],[入金額2]],テーブル22[[#This Row],[入金額3]],テーブル22[[#This Row],[入金額4]])</f>
        <v>0</v>
      </c>
      <c r="AN15" s="38">
        <f t="shared" si="0"/>
        <v>0</v>
      </c>
    </row>
    <row r="16" spans="1:80" ht="13.5" hidden="1" customHeight="1" x14ac:dyDescent="0.15">
      <c r="A16" s="43">
        <v>151</v>
      </c>
      <c r="B16" s="38"/>
      <c r="C16" s="43"/>
      <c r="D16" s="37" t="s">
        <v>302</v>
      </c>
      <c r="E16" s="37" t="s">
        <v>75</v>
      </c>
      <c r="F16" s="37" t="s">
        <v>527</v>
      </c>
      <c r="G16" s="37" t="s">
        <v>302</v>
      </c>
      <c r="H16" s="37" t="s">
        <v>303</v>
      </c>
      <c r="I16" s="38"/>
      <c r="J16" s="39">
        <v>0</v>
      </c>
      <c r="K16" s="39">
        <v>0</v>
      </c>
      <c r="L16" s="39">
        <v>0</v>
      </c>
      <c r="M16" s="44">
        <f>SUM(テーブル22[[#This Row],[1月]:[3月]])</f>
        <v>0</v>
      </c>
      <c r="N16" s="41"/>
      <c r="O16" s="39"/>
      <c r="P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 s="42">
        <v>0</v>
      </c>
      <c r="R16" s="42">
        <v>0</v>
      </c>
      <c r="S16" s="42">
        <v>0</v>
      </c>
      <c r="T16" s="42">
        <f>SUM(テーブル22[[#This Row],[4月]:[6月]])</f>
        <v>0</v>
      </c>
      <c r="U16" s="41"/>
      <c r="V16" s="42"/>
      <c r="W16" s="42">
        <f>IF(テーブル22[[#This Row],[1-3月残高]]="",テーブル22[[#This Row],[4-6月計]]-テーブル22[[#This Row],[入金額2]],IF(テーブル22[[#This Row],[1-3月残高]]&gt;0,テーブル22[[#This Row],[1-3月残高]]+テーブル22[[#This Row],[4-6月計]]-テーブル22[[#This Row],[入金額2]]))</f>
        <v>0</v>
      </c>
      <c r="X16" s="42"/>
      <c r="Y16" s="42"/>
      <c r="Z16" s="42"/>
      <c r="AA16" s="42">
        <f>SUM(テーブル22[[#This Row],[7月]:[9月]])</f>
        <v>0</v>
      </c>
      <c r="AB16" s="41"/>
      <c r="AC16" s="42"/>
      <c r="AD16" s="42">
        <f>IF(テーブル22[[#This Row],[1-6月残高]]=0,テーブル22[[#This Row],[7-9月計]]-テーブル22[[#This Row],[入金額3]],IF(テーブル22[[#This Row],[1-6月残高]]&gt;0,テーブル22[[#This Row],[1-6月残高]]+テーブル22[[#This Row],[7-9月計]]-テーブル22[[#This Row],[入金額3]]))</f>
        <v>0</v>
      </c>
      <c r="AE16" s="42"/>
      <c r="AF16" s="42"/>
      <c r="AG16" s="42"/>
      <c r="AH16" s="42">
        <f>SUM(テーブル22[[#This Row],[10月]:[12月]])</f>
        <v>0</v>
      </c>
      <c r="AI16" s="41"/>
      <c r="AJ16" s="42"/>
      <c r="AK16" s="42">
        <f>IF(テーブル22[[#This Row],[1-9月残高]]=0,テーブル22[[#This Row],[10-12月計]]-テーブル22[[#This Row],[入金額4]],IF(テーブル22[[#This Row],[1-9月残高]]&gt;0,テーブル22[[#This Row],[1-9月残高]]+テーブル22[[#This Row],[10-12月計]]-テーブル22[[#This Row],[入金額4]]))</f>
        <v>0</v>
      </c>
      <c r="AL16" s="42">
        <f>SUM(テーブル22[[#This Row],[1-3月計]],テーブル22[[#This Row],[4-6月計]],テーブル22[[#This Row],[7-9月計]],テーブル22[[#This Row],[10-12月計]]-テーブル22[[#This Row],[入金合計]])</f>
        <v>0</v>
      </c>
      <c r="AM16" s="42">
        <f>SUM(テーブル22[[#This Row],[入金額]],テーブル22[[#This Row],[入金額2]],テーブル22[[#This Row],[入金額3]],テーブル22[[#This Row],[入金額4]])</f>
        <v>0</v>
      </c>
      <c r="AN16" s="37">
        <f t="shared" si="0"/>
        <v>0</v>
      </c>
    </row>
    <row r="17" spans="1:40" hidden="1" x14ac:dyDescent="0.15">
      <c r="A17" s="43">
        <v>152</v>
      </c>
      <c r="B17" s="38"/>
      <c r="C17" s="43"/>
      <c r="D17" s="37" t="s">
        <v>528</v>
      </c>
      <c r="E17" s="37" t="s">
        <v>304</v>
      </c>
      <c r="F17" s="37" t="s">
        <v>529</v>
      </c>
      <c r="G17" s="37" t="s">
        <v>530</v>
      </c>
      <c r="H17" s="37" t="s">
        <v>531</v>
      </c>
      <c r="I17" s="38"/>
      <c r="J17" s="39">
        <v>0</v>
      </c>
      <c r="K17" s="39">
        <v>0</v>
      </c>
      <c r="L17" s="39">
        <v>0</v>
      </c>
      <c r="M17" s="44">
        <f>SUM(テーブル22[[#This Row],[1月]:[3月]])</f>
        <v>0</v>
      </c>
      <c r="N17" s="41"/>
      <c r="O17" s="39"/>
      <c r="P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 s="42">
        <v>0</v>
      </c>
      <c r="R17" s="42">
        <v>0</v>
      </c>
      <c r="S17" s="42">
        <v>0</v>
      </c>
      <c r="T17" s="42">
        <f>SUM(テーブル22[[#This Row],[4月]:[6月]])</f>
        <v>0</v>
      </c>
      <c r="U17" s="41"/>
      <c r="V17" s="42"/>
      <c r="W17" s="42">
        <f>IF(テーブル22[[#This Row],[1-3月残高]]="",テーブル22[[#This Row],[4-6月計]]-テーブル22[[#This Row],[入金額2]],IF(テーブル22[[#This Row],[1-3月残高]]&gt;0,テーブル22[[#This Row],[1-3月残高]]+テーブル22[[#This Row],[4-6月計]]-テーブル22[[#This Row],[入金額2]]))</f>
        <v>0</v>
      </c>
      <c r="X17" s="42"/>
      <c r="Y17" s="42"/>
      <c r="Z17" s="42"/>
      <c r="AA17" s="42">
        <f>SUM(テーブル22[[#This Row],[7月]:[9月]])</f>
        <v>0</v>
      </c>
      <c r="AB17" s="41"/>
      <c r="AC17" s="42"/>
      <c r="AD17" s="42">
        <f>IF(テーブル22[[#This Row],[1-6月残高]]=0,テーブル22[[#This Row],[7-9月計]]-テーブル22[[#This Row],[入金額3]],IF(テーブル22[[#This Row],[1-6月残高]]&gt;0,テーブル22[[#This Row],[1-6月残高]]+テーブル22[[#This Row],[7-9月計]]-テーブル22[[#This Row],[入金額3]]))</f>
        <v>0</v>
      </c>
      <c r="AE17" s="42"/>
      <c r="AF17" s="42"/>
      <c r="AG17" s="42"/>
      <c r="AH17" s="42">
        <f>SUM(テーブル22[[#This Row],[10月]:[12月]])</f>
        <v>0</v>
      </c>
      <c r="AI17" s="41"/>
      <c r="AJ17" s="42"/>
      <c r="AK17" s="42">
        <f>IF(テーブル22[[#This Row],[1-9月残高]]=0,テーブル22[[#This Row],[10-12月計]]-テーブル22[[#This Row],[入金額4]],IF(テーブル22[[#This Row],[1-9月残高]]&gt;0,テーブル22[[#This Row],[1-9月残高]]+テーブル22[[#This Row],[10-12月計]]-テーブル22[[#This Row],[入金額4]]))</f>
        <v>0</v>
      </c>
      <c r="AL17" s="42">
        <f>SUM(テーブル22[[#This Row],[1-3月計]],テーブル22[[#This Row],[4-6月計]],テーブル22[[#This Row],[7-9月計]],テーブル22[[#This Row],[10-12月計]]-テーブル22[[#This Row],[入金合計]])</f>
        <v>0</v>
      </c>
      <c r="AM17" s="42">
        <f>SUM(テーブル22[[#This Row],[入金額]],テーブル22[[#This Row],[入金額2]],テーブル22[[#This Row],[入金額3]],テーブル22[[#This Row],[入金額4]])</f>
        <v>0</v>
      </c>
      <c r="AN17" s="38">
        <f t="shared" si="0"/>
        <v>0</v>
      </c>
    </row>
    <row r="18" spans="1:40" s="4" customFormat="1" x14ac:dyDescent="0.15">
      <c r="A18" s="54">
        <v>153</v>
      </c>
      <c r="B18" s="15" t="s">
        <v>1865</v>
      </c>
      <c r="C18" s="55" t="e">
        <v>#REF!</v>
      </c>
      <c r="D18" s="17" t="s">
        <v>1866</v>
      </c>
      <c r="E18" s="37"/>
      <c r="F18" s="37"/>
      <c r="G18" s="37"/>
      <c r="H18" s="37"/>
      <c r="I18" s="17"/>
      <c r="J18" s="56">
        <v>0</v>
      </c>
      <c r="K18" s="56">
        <v>0</v>
      </c>
      <c r="L18" s="56">
        <v>300</v>
      </c>
      <c r="M18" s="57">
        <f>SUM(テーブル22[[#This Row],[1月]:[3月]])</f>
        <v>300</v>
      </c>
      <c r="N18" s="58"/>
      <c r="O18" s="56"/>
      <c r="P18" s="55">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300</v>
      </c>
      <c r="Q18" s="55">
        <v>0</v>
      </c>
      <c r="R18" s="55">
        <v>0</v>
      </c>
      <c r="S18" s="55">
        <v>0</v>
      </c>
      <c r="T18" s="55">
        <f>SUM(テーブル22[[#This Row],[4月]:[6月]])</f>
        <v>0</v>
      </c>
      <c r="U18" s="58"/>
      <c r="V18" s="55"/>
      <c r="W18" s="55">
        <f>IF(テーブル22[[#This Row],[1-3月残高]]="",テーブル22[[#This Row],[4-6月計]]-テーブル22[[#This Row],[入金額2]],IF(テーブル22[[#This Row],[1-3月残高]]&gt;0,テーブル22[[#This Row],[1-3月残高]]+テーブル22[[#This Row],[4-6月計]]-テーブル22[[#This Row],[入金額2]]))</f>
        <v>300</v>
      </c>
      <c r="X18" s="55"/>
      <c r="Y18" s="55"/>
      <c r="Z18" s="55"/>
      <c r="AA18" s="55">
        <f>SUM(テーブル22[[#This Row],[7月]:[9月]])</f>
        <v>0</v>
      </c>
      <c r="AB18" s="58"/>
      <c r="AC18" s="55"/>
      <c r="AD18" s="55">
        <f>IF(テーブル22[[#This Row],[1-6月残高]]=0,テーブル22[[#This Row],[7-9月計]]-テーブル22[[#This Row],[入金額3]],IF(テーブル22[[#This Row],[1-6月残高]]&gt;0,テーブル22[[#This Row],[1-6月残高]]+テーブル22[[#This Row],[7-9月計]]-テーブル22[[#This Row],[入金額3]]))</f>
        <v>300</v>
      </c>
      <c r="AE18" s="55"/>
      <c r="AF18" s="55"/>
      <c r="AG18" s="55"/>
      <c r="AH18" s="55">
        <f>SUM(テーブル22[[#This Row],[10月]:[12月]])</f>
        <v>0</v>
      </c>
      <c r="AI18" s="58"/>
      <c r="AJ18" s="55"/>
      <c r="AK18" s="55">
        <f>IF(テーブル22[[#This Row],[1-9月残高]]=0,テーブル22[[#This Row],[10-12月計]]-テーブル22[[#This Row],[入金額4]],IF(テーブル22[[#This Row],[1-9月残高]]&gt;0,テーブル22[[#This Row],[1-9月残高]]+テーブル22[[#This Row],[10-12月計]]-テーブル22[[#This Row],[入金額4]]))</f>
        <v>300</v>
      </c>
      <c r="AL18" s="55">
        <f>SUM(テーブル22[[#This Row],[1-3月計]],テーブル22[[#This Row],[4-6月計]],テーブル22[[#This Row],[7-9月計]],テーブル22[[#This Row],[10-12月計]]-テーブル22[[#This Row],[入金合計]])</f>
        <v>300</v>
      </c>
      <c r="AM18" s="55">
        <f>SUM(テーブル22[[#This Row],[入金額]],テーブル22[[#This Row],[入金額2]],テーブル22[[#This Row],[入金額3]],テーブル22[[#This Row],[入金額4]])</f>
        <v>0</v>
      </c>
      <c r="AN18" s="17">
        <f t="shared" si="0"/>
        <v>300</v>
      </c>
    </row>
    <row r="19" spans="1:40" hidden="1" x14ac:dyDescent="0.15">
      <c r="A19" s="43">
        <v>210</v>
      </c>
      <c r="B19" s="38"/>
      <c r="C19" s="43"/>
      <c r="D19" s="37" t="s">
        <v>532</v>
      </c>
      <c r="E19" s="37" t="s">
        <v>93</v>
      </c>
      <c r="F19" s="37" t="s">
        <v>533</v>
      </c>
      <c r="G19" s="37" t="s">
        <v>534</v>
      </c>
      <c r="H19" s="37"/>
      <c r="I19" s="38"/>
      <c r="J19" s="39">
        <v>0</v>
      </c>
      <c r="K19" s="39">
        <v>0</v>
      </c>
      <c r="L19" s="39">
        <v>0</v>
      </c>
      <c r="M19" s="44">
        <f>SUM(テーブル22[[#This Row],[1月]:[3月]])</f>
        <v>0</v>
      </c>
      <c r="N19" s="41"/>
      <c r="O19" s="39"/>
      <c r="P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 s="42">
        <v>60</v>
      </c>
      <c r="R19" s="42">
        <v>0</v>
      </c>
      <c r="S19" s="42">
        <v>30</v>
      </c>
      <c r="T19" s="42">
        <f>SUM(テーブル22[[#This Row],[4月]:[6月]])</f>
        <v>90</v>
      </c>
      <c r="U19" s="41"/>
      <c r="V19" s="42"/>
      <c r="W19" s="42">
        <f>IF(テーブル22[[#This Row],[1-3月残高]]="",テーブル22[[#This Row],[4-6月計]]-テーブル22[[#This Row],[入金額2]],IF(テーブル22[[#This Row],[1-3月残高]]&gt;0,テーブル22[[#This Row],[1-3月残高]]+テーブル22[[#This Row],[4-6月計]]-テーブル22[[#This Row],[入金額2]]))</f>
        <v>90</v>
      </c>
      <c r="X19" s="42"/>
      <c r="Y19" s="42"/>
      <c r="Z19" s="42"/>
      <c r="AA19" s="42">
        <f>SUM(テーブル22[[#This Row],[7月]:[9月]])</f>
        <v>0</v>
      </c>
      <c r="AB19" s="41"/>
      <c r="AC19" s="42"/>
      <c r="AD19" s="42">
        <f>IF(テーブル22[[#This Row],[1-6月残高]]=0,テーブル22[[#This Row],[7-9月計]]-テーブル22[[#This Row],[入金額3]],IF(テーブル22[[#This Row],[1-6月残高]]&gt;0,テーブル22[[#This Row],[1-6月残高]]+テーブル22[[#This Row],[7-9月計]]-テーブル22[[#This Row],[入金額3]]))</f>
        <v>90</v>
      </c>
      <c r="AE19" s="42"/>
      <c r="AF19" s="42"/>
      <c r="AG19" s="42"/>
      <c r="AH19" s="42">
        <f>SUM(テーブル22[[#This Row],[10月]:[12月]])</f>
        <v>0</v>
      </c>
      <c r="AI19" s="41"/>
      <c r="AJ19" s="42"/>
      <c r="AK19" s="42">
        <f>IF(テーブル22[[#This Row],[1-9月残高]]=0,テーブル22[[#This Row],[10-12月計]]-テーブル22[[#This Row],[入金額4]],IF(テーブル22[[#This Row],[1-9月残高]]&gt;0,テーブル22[[#This Row],[1-9月残高]]+テーブル22[[#This Row],[10-12月計]]-テーブル22[[#This Row],[入金額4]]))</f>
        <v>90</v>
      </c>
      <c r="AL19" s="42">
        <f>SUM(テーブル22[[#This Row],[1-3月計]],テーブル22[[#This Row],[4-6月計]],テーブル22[[#This Row],[7-9月計]],テーブル22[[#This Row],[10-12月計]]-テーブル22[[#This Row],[入金合計]])</f>
        <v>90</v>
      </c>
      <c r="AM19" s="42">
        <f>SUM(テーブル22[[#This Row],[入金額]],テーブル22[[#This Row],[入金額2]],テーブル22[[#This Row],[入金額3]],テーブル22[[#This Row],[入金額4]])</f>
        <v>0</v>
      </c>
      <c r="AN19" s="38">
        <f t="shared" si="0"/>
        <v>90</v>
      </c>
    </row>
    <row r="20" spans="1:40" hidden="1" x14ac:dyDescent="0.15">
      <c r="A20" s="43">
        <v>211</v>
      </c>
      <c r="B20" s="38"/>
      <c r="C20" s="43"/>
      <c r="D20" s="37" t="s">
        <v>94</v>
      </c>
      <c r="E20" s="37" t="s">
        <v>93</v>
      </c>
      <c r="F20" s="37" t="s">
        <v>535</v>
      </c>
      <c r="G20" s="37" t="s">
        <v>94</v>
      </c>
      <c r="H20" s="37"/>
      <c r="I20" s="38"/>
      <c r="J20" s="39">
        <v>0</v>
      </c>
      <c r="K20" s="39">
        <v>0</v>
      </c>
      <c r="L20" s="39">
        <v>0</v>
      </c>
      <c r="M20" s="44">
        <f>SUM(テーブル22[[#This Row],[1月]:[3月]])</f>
        <v>0</v>
      </c>
      <c r="N20" s="41"/>
      <c r="O20" s="39"/>
      <c r="P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 s="42">
        <v>0</v>
      </c>
      <c r="R20" s="42">
        <v>0</v>
      </c>
      <c r="S20" s="42">
        <v>0</v>
      </c>
      <c r="T20" s="42">
        <f>SUM(テーブル22[[#This Row],[4月]:[6月]])</f>
        <v>0</v>
      </c>
      <c r="U20" s="41"/>
      <c r="V20" s="42"/>
      <c r="W20" s="42">
        <f>IF(テーブル22[[#This Row],[1-3月残高]]="",テーブル22[[#This Row],[4-6月計]]-テーブル22[[#This Row],[入金額2]],IF(テーブル22[[#This Row],[1-3月残高]]&gt;0,テーブル22[[#This Row],[1-3月残高]]+テーブル22[[#This Row],[4-6月計]]-テーブル22[[#This Row],[入金額2]]))</f>
        <v>0</v>
      </c>
      <c r="X20" s="42"/>
      <c r="Y20" s="42"/>
      <c r="Z20" s="42"/>
      <c r="AA20" s="42">
        <f>SUM(テーブル22[[#This Row],[7月]:[9月]])</f>
        <v>0</v>
      </c>
      <c r="AB20" s="41"/>
      <c r="AC20" s="42"/>
      <c r="AD20" s="42">
        <f>IF(テーブル22[[#This Row],[1-6月残高]]=0,テーブル22[[#This Row],[7-9月計]]-テーブル22[[#This Row],[入金額3]],IF(テーブル22[[#This Row],[1-6月残高]]&gt;0,テーブル22[[#This Row],[1-6月残高]]+テーブル22[[#This Row],[7-9月計]]-テーブル22[[#This Row],[入金額3]]))</f>
        <v>0</v>
      </c>
      <c r="AE20" s="42"/>
      <c r="AF20" s="42"/>
      <c r="AG20" s="42"/>
      <c r="AH20" s="42">
        <f>SUM(テーブル22[[#This Row],[10月]:[12月]])</f>
        <v>0</v>
      </c>
      <c r="AI20" s="41"/>
      <c r="AJ20" s="42"/>
      <c r="AK20" s="42">
        <f>IF(テーブル22[[#This Row],[1-9月残高]]=0,テーブル22[[#This Row],[10-12月計]]-テーブル22[[#This Row],[入金額4]],IF(テーブル22[[#This Row],[1-9月残高]]&gt;0,テーブル22[[#This Row],[1-9月残高]]+テーブル22[[#This Row],[10-12月計]]-テーブル22[[#This Row],[入金額4]]))</f>
        <v>0</v>
      </c>
      <c r="AL20" s="42">
        <f>SUM(テーブル22[[#This Row],[1-3月計]],テーブル22[[#This Row],[4-6月計]],テーブル22[[#This Row],[7-9月計]],テーブル22[[#This Row],[10-12月計]]-テーブル22[[#This Row],[入金合計]])</f>
        <v>0</v>
      </c>
      <c r="AM20" s="42">
        <f>SUM(テーブル22[[#This Row],[入金額]],テーブル22[[#This Row],[入金額2]],テーブル22[[#This Row],[入金額3]],テーブル22[[#This Row],[入金額4]])</f>
        <v>0</v>
      </c>
      <c r="AN20" s="38">
        <f t="shared" si="0"/>
        <v>0</v>
      </c>
    </row>
    <row r="21" spans="1:40" hidden="1" x14ac:dyDescent="0.15">
      <c r="A21" s="43">
        <v>214</v>
      </c>
      <c r="B21" s="38"/>
      <c r="C21" s="43"/>
      <c r="D21" s="37" t="s">
        <v>425</v>
      </c>
      <c r="E21" s="37" t="s">
        <v>93</v>
      </c>
      <c r="F21" s="37" t="s">
        <v>536</v>
      </c>
      <c r="G21" s="37" t="s">
        <v>537</v>
      </c>
      <c r="H21" s="37"/>
      <c r="I21" s="38"/>
      <c r="J21" s="39">
        <v>0</v>
      </c>
      <c r="K21" s="39">
        <v>0</v>
      </c>
      <c r="L21" s="39">
        <v>0</v>
      </c>
      <c r="M21" s="44">
        <f>SUM(テーブル22[[#This Row],[1月]:[3月]])</f>
        <v>0</v>
      </c>
      <c r="N21" s="41"/>
      <c r="O21" s="39"/>
      <c r="P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 s="42">
        <v>0</v>
      </c>
      <c r="R21" s="42">
        <v>0</v>
      </c>
      <c r="S21" s="42">
        <v>0</v>
      </c>
      <c r="T21" s="42">
        <f>SUM(テーブル22[[#This Row],[4月]:[6月]])</f>
        <v>0</v>
      </c>
      <c r="U21" s="41"/>
      <c r="V21" s="42"/>
      <c r="W21" s="42">
        <f>IF(テーブル22[[#This Row],[1-3月残高]]="",テーブル22[[#This Row],[4-6月計]]-テーブル22[[#This Row],[入金額2]],IF(テーブル22[[#This Row],[1-3月残高]]&gt;0,テーブル22[[#This Row],[1-3月残高]]+テーブル22[[#This Row],[4-6月計]]-テーブル22[[#This Row],[入金額2]]))</f>
        <v>0</v>
      </c>
      <c r="X21" s="42"/>
      <c r="Y21" s="42"/>
      <c r="Z21" s="42"/>
      <c r="AA21" s="42">
        <f>SUM(テーブル22[[#This Row],[7月]:[9月]])</f>
        <v>0</v>
      </c>
      <c r="AB21" s="41"/>
      <c r="AC21" s="42"/>
      <c r="AD21" s="42">
        <f>IF(テーブル22[[#This Row],[1-6月残高]]=0,テーブル22[[#This Row],[7-9月計]]-テーブル22[[#This Row],[入金額3]],IF(テーブル22[[#This Row],[1-6月残高]]&gt;0,テーブル22[[#This Row],[1-6月残高]]+テーブル22[[#This Row],[7-9月計]]-テーブル22[[#This Row],[入金額3]]))</f>
        <v>0</v>
      </c>
      <c r="AE21" s="42"/>
      <c r="AF21" s="42"/>
      <c r="AG21" s="42"/>
      <c r="AH21" s="42">
        <f>SUM(テーブル22[[#This Row],[10月]:[12月]])</f>
        <v>0</v>
      </c>
      <c r="AI21" s="41"/>
      <c r="AJ21" s="42"/>
      <c r="AK21" s="42">
        <f>IF(テーブル22[[#This Row],[1-9月残高]]=0,テーブル22[[#This Row],[10-12月計]]-テーブル22[[#This Row],[入金額4]],IF(テーブル22[[#This Row],[1-9月残高]]&gt;0,テーブル22[[#This Row],[1-9月残高]]+テーブル22[[#This Row],[10-12月計]]-テーブル22[[#This Row],[入金額4]]))</f>
        <v>0</v>
      </c>
      <c r="AL21" s="42">
        <f>SUM(テーブル22[[#This Row],[1-3月計]],テーブル22[[#This Row],[4-6月計]],テーブル22[[#This Row],[7-9月計]],テーブル22[[#This Row],[10-12月計]]-テーブル22[[#This Row],[入金合計]])</f>
        <v>0</v>
      </c>
      <c r="AM21" s="42">
        <f>SUM(テーブル22[[#This Row],[入金額]],テーブル22[[#This Row],[入金額2]],テーブル22[[#This Row],[入金額3]],テーブル22[[#This Row],[入金額4]])</f>
        <v>0</v>
      </c>
      <c r="AN21" s="38">
        <f t="shared" si="0"/>
        <v>0</v>
      </c>
    </row>
    <row r="22" spans="1:40" hidden="1" x14ac:dyDescent="0.15">
      <c r="A22" s="43">
        <v>219</v>
      </c>
      <c r="B22" s="38"/>
      <c r="C22" s="43"/>
      <c r="D22" s="37" t="s">
        <v>60</v>
      </c>
      <c r="E22" s="37" t="s">
        <v>93</v>
      </c>
      <c r="F22" s="37" t="s">
        <v>538</v>
      </c>
      <c r="G22" s="37" t="s">
        <v>60</v>
      </c>
      <c r="H22" s="37"/>
      <c r="I22" s="38"/>
      <c r="J22" s="39">
        <v>0</v>
      </c>
      <c r="K22" s="39">
        <v>0</v>
      </c>
      <c r="L22" s="39">
        <v>0</v>
      </c>
      <c r="M22" s="44">
        <f>SUM(テーブル22[[#This Row],[1月]:[3月]])</f>
        <v>0</v>
      </c>
      <c r="N22" s="41"/>
      <c r="O22" s="39"/>
      <c r="P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 s="42">
        <v>0</v>
      </c>
      <c r="R22" s="42">
        <v>0</v>
      </c>
      <c r="S22" s="42">
        <v>0</v>
      </c>
      <c r="T22" s="42">
        <f>SUM(テーブル22[[#This Row],[4月]:[6月]])</f>
        <v>0</v>
      </c>
      <c r="U22" s="41"/>
      <c r="V22" s="42"/>
      <c r="W22" s="42">
        <f>IF(テーブル22[[#This Row],[1-3月残高]]="",テーブル22[[#This Row],[4-6月計]]-テーブル22[[#This Row],[入金額2]],IF(テーブル22[[#This Row],[1-3月残高]]&gt;0,テーブル22[[#This Row],[1-3月残高]]+テーブル22[[#This Row],[4-6月計]]-テーブル22[[#This Row],[入金額2]]))</f>
        <v>0</v>
      </c>
      <c r="X22" s="42"/>
      <c r="Y22" s="42"/>
      <c r="Z22" s="42"/>
      <c r="AA22" s="42">
        <f>SUM(テーブル22[[#This Row],[7月]:[9月]])</f>
        <v>0</v>
      </c>
      <c r="AB22" s="41"/>
      <c r="AC22" s="42"/>
      <c r="AD22" s="42">
        <f>IF(テーブル22[[#This Row],[1-6月残高]]=0,テーブル22[[#This Row],[7-9月計]]-テーブル22[[#This Row],[入金額3]],IF(テーブル22[[#This Row],[1-6月残高]]&gt;0,テーブル22[[#This Row],[1-6月残高]]+テーブル22[[#This Row],[7-9月計]]-テーブル22[[#This Row],[入金額3]]))</f>
        <v>0</v>
      </c>
      <c r="AE22" s="42"/>
      <c r="AF22" s="42"/>
      <c r="AG22" s="42"/>
      <c r="AH22" s="42">
        <f>SUM(テーブル22[[#This Row],[10月]:[12月]])</f>
        <v>0</v>
      </c>
      <c r="AI22" s="41"/>
      <c r="AJ22" s="42"/>
      <c r="AK22" s="42">
        <f>IF(テーブル22[[#This Row],[1-9月残高]]=0,テーブル22[[#This Row],[10-12月計]]-テーブル22[[#This Row],[入金額4]],IF(テーブル22[[#This Row],[1-9月残高]]&gt;0,テーブル22[[#This Row],[1-9月残高]]+テーブル22[[#This Row],[10-12月計]]-テーブル22[[#This Row],[入金額4]]))</f>
        <v>0</v>
      </c>
      <c r="AL22" s="42">
        <f>SUM(テーブル22[[#This Row],[1-3月計]],テーブル22[[#This Row],[4-6月計]],テーブル22[[#This Row],[7-9月計]],テーブル22[[#This Row],[10-12月計]]-テーブル22[[#This Row],[入金合計]])</f>
        <v>0</v>
      </c>
      <c r="AM22" s="42">
        <f>SUM(テーブル22[[#This Row],[入金額]],テーブル22[[#This Row],[入金額2]],テーブル22[[#This Row],[入金額3]],テーブル22[[#This Row],[入金額4]])</f>
        <v>0</v>
      </c>
      <c r="AN22" s="38">
        <f>M22+T22+AA22+AH22</f>
        <v>0</v>
      </c>
    </row>
    <row r="23" spans="1:40" hidden="1" x14ac:dyDescent="0.15">
      <c r="A23" s="43">
        <v>222</v>
      </c>
      <c r="B23" s="38"/>
      <c r="C23" s="43"/>
      <c r="D23" s="37" t="s">
        <v>539</v>
      </c>
      <c r="E23" s="37" t="s">
        <v>24</v>
      </c>
      <c r="F23" s="37" t="s">
        <v>540</v>
      </c>
      <c r="G23" s="37" t="s">
        <v>541</v>
      </c>
      <c r="H23" s="37"/>
      <c r="I23" s="38"/>
      <c r="J23" s="39">
        <v>0</v>
      </c>
      <c r="K23" s="39">
        <v>0</v>
      </c>
      <c r="L23" s="39">
        <v>0</v>
      </c>
      <c r="M23" s="44">
        <f>SUM(テーブル22[[#This Row],[1月]:[3月]])</f>
        <v>0</v>
      </c>
      <c r="N23" s="41"/>
      <c r="O23" s="39"/>
      <c r="P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 s="42">
        <v>0</v>
      </c>
      <c r="R23" s="42">
        <v>0</v>
      </c>
      <c r="S23" s="42">
        <v>0</v>
      </c>
      <c r="T23" s="42">
        <f>SUM(テーブル22[[#This Row],[4月]:[6月]])</f>
        <v>0</v>
      </c>
      <c r="U23" s="41"/>
      <c r="V23" s="42"/>
      <c r="W23" s="42">
        <f>IF(テーブル22[[#This Row],[1-3月残高]]="",テーブル22[[#This Row],[4-6月計]]-テーブル22[[#This Row],[入金額2]],IF(テーブル22[[#This Row],[1-3月残高]]&gt;0,テーブル22[[#This Row],[1-3月残高]]+テーブル22[[#This Row],[4-6月計]]-テーブル22[[#This Row],[入金額2]]))</f>
        <v>0</v>
      </c>
      <c r="X23" s="42"/>
      <c r="Y23" s="42"/>
      <c r="Z23" s="42"/>
      <c r="AA23" s="42">
        <f>SUM(テーブル22[[#This Row],[7月]:[9月]])</f>
        <v>0</v>
      </c>
      <c r="AB23" s="41"/>
      <c r="AC23" s="42"/>
      <c r="AD23" s="42">
        <f>IF(テーブル22[[#This Row],[1-6月残高]]=0,テーブル22[[#This Row],[7-9月計]]-テーブル22[[#This Row],[入金額3]],IF(テーブル22[[#This Row],[1-6月残高]]&gt;0,テーブル22[[#This Row],[1-6月残高]]+テーブル22[[#This Row],[7-9月計]]-テーブル22[[#This Row],[入金額3]]))</f>
        <v>0</v>
      </c>
      <c r="AE23" s="42"/>
      <c r="AF23" s="42"/>
      <c r="AG23" s="42"/>
      <c r="AH23" s="42">
        <f>SUM(テーブル22[[#This Row],[10月]:[12月]])</f>
        <v>0</v>
      </c>
      <c r="AI23" s="41"/>
      <c r="AJ23" s="42"/>
      <c r="AK23" s="42">
        <f>IF(テーブル22[[#This Row],[1-9月残高]]=0,テーブル22[[#This Row],[10-12月計]]-テーブル22[[#This Row],[入金額4]],IF(テーブル22[[#This Row],[1-9月残高]]&gt;0,テーブル22[[#This Row],[1-9月残高]]+テーブル22[[#This Row],[10-12月計]]-テーブル22[[#This Row],[入金額4]]))</f>
        <v>0</v>
      </c>
      <c r="AL23" s="42">
        <f>SUM(テーブル22[[#This Row],[1-3月計]],テーブル22[[#This Row],[4-6月計]],テーブル22[[#This Row],[7-9月計]],テーブル22[[#This Row],[10-12月計]]-テーブル22[[#This Row],[入金合計]])</f>
        <v>0</v>
      </c>
      <c r="AM23" s="42">
        <f>SUM(テーブル22[[#This Row],[入金額]],テーブル22[[#This Row],[入金額2]],テーブル22[[#This Row],[入金額3]],テーブル22[[#This Row],[入金額4]])</f>
        <v>0</v>
      </c>
      <c r="AN23" s="38">
        <f t="shared" si="0"/>
        <v>0</v>
      </c>
    </row>
    <row r="24" spans="1:40" hidden="1" x14ac:dyDescent="0.15">
      <c r="A24" s="43">
        <v>223</v>
      </c>
      <c r="B24" s="38"/>
      <c r="C24" s="43"/>
      <c r="D24" s="37" t="s">
        <v>61</v>
      </c>
      <c r="E24" s="37" t="s">
        <v>24</v>
      </c>
      <c r="F24" s="37" t="s">
        <v>542</v>
      </c>
      <c r="G24" s="37" t="s">
        <v>61</v>
      </c>
      <c r="H24" s="37"/>
      <c r="I24" s="38"/>
      <c r="J24" s="39">
        <v>0</v>
      </c>
      <c r="K24" s="39">
        <v>0</v>
      </c>
      <c r="L24" s="39">
        <v>0</v>
      </c>
      <c r="M24" s="44">
        <f>SUM(テーブル22[[#This Row],[1月]:[3月]])</f>
        <v>0</v>
      </c>
      <c r="N24" s="41"/>
      <c r="O24" s="39"/>
      <c r="P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 s="42">
        <v>0</v>
      </c>
      <c r="R24" s="42">
        <v>0</v>
      </c>
      <c r="S24" s="42">
        <v>0</v>
      </c>
      <c r="T24" s="42">
        <f>SUM(テーブル22[[#This Row],[4月]:[6月]])</f>
        <v>0</v>
      </c>
      <c r="U24" s="41"/>
      <c r="V24" s="42"/>
      <c r="W24" s="42">
        <f>IF(テーブル22[[#This Row],[1-3月残高]]="",テーブル22[[#This Row],[4-6月計]]-テーブル22[[#This Row],[入金額2]],IF(テーブル22[[#This Row],[1-3月残高]]&gt;0,テーブル22[[#This Row],[1-3月残高]]+テーブル22[[#This Row],[4-6月計]]-テーブル22[[#This Row],[入金額2]]))</f>
        <v>0</v>
      </c>
      <c r="X24" s="42"/>
      <c r="Y24" s="42"/>
      <c r="Z24" s="42"/>
      <c r="AA24" s="42">
        <f>SUM(テーブル22[[#This Row],[7月]:[9月]])</f>
        <v>0</v>
      </c>
      <c r="AB24" s="41"/>
      <c r="AC24" s="42"/>
      <c r="AD24" s="42">
        <f>IF(テーブル22[[#This Row],[1-6月残高]]=0,テーブル22[[#This Row],[7-9月計]]-テーブル22[[#This Row],[入金額3]],IF(テーブル22[[#This Row],[1-6月残高]]&gt;0,テーブル22[[#This Row],[1-6月残高]]+テーブル22[[#This Row],[7-9月計]]-テーブル22[[#This Row],[入金額3]]))</f>
        <v>0</v>
      </c>
      <c r="AE24" s="42"/>
      <c r="AF24" s="42"/>
      <c r="AG24" s="42"/>
      <c r="AH24" s="42">
        <f>SUM(テーブル22[[#This Row],[10月]:[12月]])</f>
        <v>0</v>
      </c>
      <c r="AI24" s="41"/>
      <c r="AJ24" s="42"/>
      <c r="AK24" s="42">
        <f>IF(テーブル22[[#This Row],[1-9月残高]]=0,テーブル22[[#This Row],[10-12月計]]-テーブル22[[#This Row],[入金額4]],IF(テーブル22[[#This Row],[1-9月残高]]&gt;0,テーブル22[[#This Row],[1-9月残高]]+テーブル22[[#This Row],[10-12月計]]-テーブル22[[#This Row],[入金額4]]))</f>
        <v>0</v>
      </c>
      <c r="AL24" s="42">
        <f>SUM(テーブル22[[#This Row],[1-3月計]],テーブル22[[#This Row],[4-6月計]],テーブル22[[#This Row],[7-9月計]],テーブル22[[#This Row],[10-12月計]]-テーブル22[[#This Row],[入金合計]])</f>
        <v>0</v>
      </c>
      <c r="AM24" s="42">
        <f>SUM(テーブル22[[#This Row],[入金額]],テーブル22[[#This Row],[入金額2]],テーブル22[[#This Row],[入金額3]],テーブル22[[#This Row],[入金額4]])</f>
        <v>0</v>
      </c>
      <c r="AN24" s="38">
        <f t="shared" si="0"/>
        <v>0</v>
      </c>
    </row>
    <row r="25" spans="1:40" hidden="1" x14ac:dyDescent="0.15">
      <c r="A25" s="43">
        <v>224</v>
      </c>
      <c r="B25" s="38"/>
      <c r="C25" s="43"/>
      <c r="D25" s="37" t="s">
        <v>158</v>
      </c>
      <c r="E25" s="37" t="s">
        <v>24</v>
      </c>
      <c r="F25" s="37" t="s">
        <v>542</v>
      </c>
      <c r="G25" s="37" t="s">
        <v>158</v>
      </c>
      <c r="H25" s="37"/>
      <c r="I25" s="38"/>
      <c r="J25" s="39">
        <v>0</v>
      </c>
      <c r="K25" s="39">
        <v>0</v>
      </c>
      <c r="L25" s="39">
        <v>0</v>
      </c>
      <c r="M25" s="44">
        <f>SUM(テーブル22[[#This Row],[1月]:[3月]])</f>
        <v>0</v>
      </c>
      <c r="N25" s="41"/>
      <c r="O25" s="39"/>
      <c r="P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 s="42">
        <v>0</v>
      </c>
      <c r="R25" s="42">
        <v>0</v>
      </c>
      <c r="S25" s="42">
        <v>0</v>
      </c>
      <c r="T25" s="42">
        <f>SUM(テーブル22[[#This Row],[4月]:[6月]])</f>
        <v>0</v>
      </c>
      <c r="U25" s="41"/>
      <c r="V25" s="42"/>
      <c r="W25" s="42">
        <f>IF(テーブル22[[#This Row],[1-3月残高]]="",テーブル22[[#This Row],[4-6月計]]-テーブル22[[#This Row],[入金額2]],IF(テーブル22[[#This Row],[1-3月残高]]&gt;0,テーブル22[[#This Row],[1-3月残高]]+テーブル22[[#This Row],[4-6月計]]-テーブル22[[#This Row],[入金額2]]))</f>
        <v>0</v>
      </c>
      <c r="X25" s="42"/>
      <c r="Y25" s="42"/>
      <c r="Z25" s="42"/>
      <c r="AA25" s="42">
        <f>SUM(テーブル22[[#This Row],[7月]:[9月]])</f>
        <v>0</v>
      </c>
      <c r="AB25" s="41"/>
      <c r="AC25" s="42"/>
      <c r="AD25" s="42">
        <f>IF(テーブル22[[#This Row],[1-6月残高]]=0,テーブル22[[#This Row],[7-9月計]]-テーブル22[[#This Row],[入金額3]],IF(テーブル22[[#This Row],[1-6月残高]]&gt;0,テーブル22[[#This Row],[1-6月残高]]+テーブル22[[#This Row],[7-9月計]]-テーブル22[[#This Row],[入金額3]]))</f>
        <v>0</v>
      </c>
      <c r="AE25" s="42"/>
      <c r="AF25" s="42"/>
      <c r="AG25" s="42"/>
      <c r="AH25" s="42">
        <f>SUM(テーブル22[[#This Row],[10月]:[12月]])</f>
        <v>0</v>
      </c>
      <c r="AI25" s="41"/>
      <c r="AJ25" s="42"/>
      <c r="AK25" s="42">
        <f>IF(テーブル22[[#This Row],[1-9月残高]]=0,テーブル22[[#This Row],[10-12月計]]-テーブル22[[#This Row],[入金額4]],IF(テーブル22[[#This Row],[1-9月残高]]&gt;0,テーブル22[[#This Row],[1-9月残高]]+テーブル22[[#This Row],[10-12月計]]-テーブル22[[#This Row],[入金額4]]))</f>
        <v>0</v>
      </c>
      <c r="AL25" s="42">
        <f>SUM(テーブル22[[#This Row],[1-3月計]],テーブル22[[#This Row],[4-6月計]],テーブル22[[#This Row],[7-9月計]],テーブル22[[#This Row],[10-12月計]]-テーブル22[[#This Row],[入金合計]])</f>
        <v>0</v>
      </c>
      <c r="AM25" s="42">
        <f>SUM(テーブル22[[#This Row],[入金額]],テーブル22[[#This Row],[入金額2]],テーブル22[[#This Row],[入金額3]],テーブル22[[#This Row],[入金額4]])</f>
        <v>0</v>
      </c>
      <c r="AN25" s="38">
        <f t="shared" si="0"/>
        <v>0</v>
      </c>
    </row>
    <row r="26" spans="1:40" hidden="1" x14ac:dyDescent="0.15">
      <c r="A26" s="43">
        <v>231</v>
      </c>
      <c r="B26" s="38"/>
      <c r="C26" s="43"/>
      <c r="D26" s="37" t="s">
        <v>18</v>
      </c>
      <c r="E26" s="37" t="s">
        <v>188</v>
      </c>
      <c r="F26" s="37" t="s">
        <v>543</v>
      </c>
      <c r="G26" s="37" t="s">
        <v>305</v>
      </c>
      <c r="H26" s="37"/>
      <c r="I26" s="38"/>
      <c r="J26" s="39">
        <v>0</v>
      </c>
      <c r="K26" s="39">
        <v>0</v>
      </c>
      <c r="L26" s="39">
        <v>0</v>
      </c>
      <c r="M26" s="44">
        <f>SUM(テーブル22[[#This Row],[1月]:[3月]])</f>
        <v>0</v>
      </c>
      <c r="N26" s="41"/>
      <c r="O26" s="39"/>
      <c r="P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 s="42">
        <v>0</v>
      </c>
      <c r="R26" s="42">
        <v>0</v>
      </c>
      <c r="S26" s="42">
        <v>0</v>
      </c>
      <c r="T26" s="42">
        <f>SUM(テーブル22[[#This Row],[4月]:[6月]])</f>
        <v>0</v>
      </c>
      <c r="U26" s="41"/>
      <c r="V26" s="42"/>
      <c r="W26" s="42">
        <f>IF(テーブル22[[#This Row],[1-3月残高]]="",テーブル22[[#This Row],[4-6月計]]-テーブル22[[#This Row],[入金額2]],IF(テーブル22[[#This Row],[1-3月残高]]&gt;0,テーブル22[[#This Row],[1-3月残高]]+テーブル22[[#This Row],[4-6月計]]-テーブル22[[#This Row],[入金額2]]))</f>
        <v>0</v>
      </c>
      <c r="X26" s="42"/>
      <c r="Y26" s="42"/>
      <c r="Z26" s="42"/>
      <c r="AA26" s="42">
        <f>SUM(テーブル22[[#This Row],[7月]:[9月]])</f>
        <v>0</v>
      </c>
      <c r="AB26" s="41"/>
      <c r="AC26" s="42"/>
      <c r="AD26" s="42">
        <f>IF(テーブル22[[#This Row],[1-6月残高]]=0,テーブル22[[#This Row],[7-9月計]]-テーブル22[[#This Row],[入金額3]],IF(テーブル22[[#This Row],[1-6月残高]]&gt;0,テーブル22[[#This Row],[1-6月残高]]+テーブル22[[#This Row],[7-9月計]]-テーブル22[[#This Row],[入金額3]]))</f>
        <v>0</v>
      </c>
      <c r="AE26" s="42"/>
      <c r="AF26" s="42"/>
      <c r="AG26" s="42"/>
      <c r="AH26" s="42">
        <f>SUM(テーブル22[[#This Row],[10月]:[12月]])</f>
        <v>0</v>
      </c>
      <c r="AI26" s="41"/>
      <c r="AJ26" s="42"/>
      <c r="AK26" s="42">
        <f>IF(テーブル22[[#This Row],[1-9月残高]]=0,テーブル22[[#This Row],[10-12月計]]-テーブル22[[#This Row],[入金額4]],IF(テーブル22[[#This Row],[1-9月残高]]&gt;0,テーブル22[[#This Row],[1-9月残高]]+テーブル22[[#This Row],[10-12月計]]-テーブル22[[#This Row],[入金額4]]))</f>
        <v>0</v>
      </c>
      <c r="AL26" s="42">
        <f>SUM(テーブル22[[#This Row],[1-3月計]],テーブル22[[#This Row],[4-6月計]],テーブル22[[#This Row],[7-9月計]],テーブル22[[#This Row],[10-12月計]]-テーブル22[[#This Row],[入金合計]])</f>
        <v>0</v>
      </c>
      <c r="AM26" s="42">
        <f>SUM(テーブル22[[#This Row],[入金額]],テーブル22[[#This Row],[入金額2]],テーブル22[[#This Row],[入金額3]],テーブル22[[#This Row],[入金額4]])</f>
        <v>0</v>
      </c>
      <c r="AN26" s="38">
        <f t="shared" si="0"/>
        <v>0</v>
      </c>
    </row>
    <row r="27" spans="1:40" hidden="1" x14ac:dyDescent="0.15">
      <c r="A27" s="43">
        <v>232</v>
      </c>
      <c r="B27" s="38"/>
      <c r="C27" s="43"/>
      <c r="D27" s="37" t="s">
        <v>544</v>
      </c>
      <c r="E27" s="37" t="s">
        <v>93</v>
      </c>
      <c r="F27" s="37" t="s">
        <v>545</v>
      </c>
      <c r="G27" s="37" t="s">
        <v>546</v>
      </c>
      <c r="H27" s="37"/>
      <c r="I27" s="38"/>
      <c r="J27" s="39">
        <v>0</v>
      </c>
      <c r="K27" s="39">
        <v>0</v>
      </c>
      <c r="L27" s="39">
        <v>0</v>
      </c>
      <c r="M27" s="44">
        <f>SUM(テーブル22[[#This Row],[1月]:[3月]])</f>
        <v>0</v>
      </c>
      <c r="N27" s="41"/>
      <c r="O27" s="39"/>
      <c r="P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 s="42">
        <v>0</v>
      </c>
      <c r="R27" s="42">
        <v>0</v>
      </c>
      <c r="S27" s="42">
        <v>0</v>
      </c>
      <c r="T27" s="42">
        <f>SUM(テーブル22[[#This Row],[4月]:[6月]])</f>
        <v>0</v>
      </c>
      <c r="U27" s="41"/>
      <c r="V27" s="42"/>
      <c r="W27" s="42">
        <f>IF(テーブル22[[#This Row],[1-3月残高]]="",テーブル22[[#This Row],[4-6月計]]-テーブル22[[#This Row],[入金額2]],IF(テーブル22[[#This Row],[1-3月残高]]&gt;0,テーブル22[[#This Row],[1-3月残高]]+テーブル22[[#This Row],[4-6月計]]-テーブル22[[#This Row],[入金額2]]))</f>
        <v>0</v>
      </c>
      <c r="X27" s="42"/>
      <c r="Y27" s="42"/>
      <c r="Z27" s="42"/>
      <c r="AA27" s="42">
        <f>SUM(テーブル22[[#This Row],[7月]:[9月]])</f>
        <v>0</v>
      </c>
      <c r="AB27" s="41"/>
      <c r="AC27" s="42"/>
      <c r="AD27" s="42">
        <f>IF(テーブル22[[#This Row],[1-6月残高]]=0,テーブル22[[#This Row],[7-9月計]]-テーブル22[[#This Row],[入金額3]],IF(テーブル22[[#This Row],[1-6月残高]]&gt;0,テーブル22[[#This Row],[1-6月残高]]+テーブル22[[#This Row],[7-9月計]]-テーブル22[[#This Row],[入金額3]]))</f>
        <v>0</v>
      </c>
      <c r="AE27" s="42"/>
      <c r="AF27" s="42"/>
      <c r="AG27" s="42"/>
      <c r="AH27" s="42">
        <f>SUM(テーブル22[[#This Row],[10月]:[12月]])</f>
        <v>0</v>
      </c>
      <c r="AI27" s="41"/>
      <c r="AJ27" s="42"/>
      <c r="AK27" s="42">
        <f>IF(テーブル22[[#This Row],[1-9月残高]]=0,テーブル22[[#This Row],[10-12月計]]-テーブル22[[#This Row],[入金額4]],IF(テーブル22[[#This Row],[1-9月残高]]&gt;0,テーブル22[[#This Row],[1-9月残高]]+テーブル22[[#This Row],[10-12月計]]-テーブル22[[#This Row],[入金額4]]))</f>
        <v>0</v>
      </c>
      <c r="AL27" s="42">
        <f>SUM(テーブル22[[#This Row],[1-3月計]],テーブル22[[#This Row],[4-6月計]],テーブル22[[#This Row],[7-9月計]],テーブル22[[#This Row],[10-12月計]]-テーブル22[[#This Row],[入金合計]])</f>
        <v>0</v>
      </c>
      <c r="AM27" s="42">
        <f>SUM(テーブル22[[#This Row],[入金額]],テーブル22[[#This Row],[入金額2]],テーブル22[[#This Row],[入金額3]],テーブル22[[#This Row],[入金額4]])</f>
        <v>0</v>
      </c>
      <c r="AN27" s="38">
        <f t="shared" si="0"/>
        <v>0</v>
      </c>
    </row>
    <row r="28" spans="1:40" hidden="1" x14ac:dyDescent="0.15">
      <c r="A28" s="43">
        <v>233</v>
      </c>
      <c r="B28" s="38"/>
      <c r="C28" s="43"/>
      <c r="D28" s="37" t="s">
        <v>445</v>
      </c>
      <c r="E28" s="37" t="s">
        <v>93</v>
      </c>
      <c r="F28" s="37" t="s">
        <v>545</v>
      </c>
      <c r="G28" s="37" t="s">
        <v>547</v>
      </c>
      <c r="H28" s="37"/>
      <c r="I28" s="38"/>
      <c r="J28" s="39">
        <v>0</v>
      </c>
      <c r="K28" s="39">
        <v>0</v>
      </c>
      <c r="L28" s="39">
        <v>0</v>
      </c>
      <c r="M28" s="44">
        <f>SUM(テーブル22[[#This Row],[1月]:[3月]])</f>
        <v>0</v>
      </c>
      <c r="N28" s="41"/>
      <c r="O28" s="39"/>
      <c r="P2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 s="42">
        <v>0</v>
      </c>
      <c r="R28" s="42">
        <v>0</v>
      </c>
      <c r="S28" s="42">
        <v>0</v>
      </c>
      <c r="T28" s="42">
        <f>SUM(テーブル22[[#This Row],[4月]:[6月]])</f>
        <v>0</v>
      </c>
      <c r="U28" s="41"/>
      <c r="V28" s="42"/>
      <c r="W28" s="42">
        <f>IF(テーブル22[[#This Row],[1-3月残高]]="",テーブル22[[#This Row],[4-6月計]]-テーブル22[[#This Row],[入金額2]],IF(テーブル22[[#This Row],[1-3月残高]]&gt;0,テーブル22[[#This Row],[1-3月残高]]+テーブル22[[#This Row],[4-6月計]]-テーブル22[[#This Row],[入金額2]]))</f>
        <v>0</v>
      </c>
      <c r="X28" s="42"/>
      <c r="Y28" s="42"/>
      <c r="Z28" s="42"/>
      <c r="AA28" s="42">
        <f>SUM(テーブル22[[#This Row],[7月]:[9月]])</f>
        <v>0</v>
      </c>
      <c r="AB28" s="41"/>
      <c r="AC28" s="42"/>
      <c r="AD28" s="42">
        <f>IF(テーブル22[[#This Row],[1-6月残高]]=0,テーブル22[[#This Row],[7-9月計]]-テーブル22[[#This Row],[入金額3]],IF(テーブル22[[#This Row],[1-6月残高]]&gt;0,テーブル22[[#This Row],[1-6月残高]]+テーブル22[[#This Row],[7-9月計]]-テーブル22[[#This Row],[入金額3]]))</f>
        <v>0</v>
      </c>
      <c r="AE28" s="42"/>
      <c r="AF28" s="42"/>
      <c r="AG28" s="42"/>
      <c r="AH28" s="42">
        <f>SUM(テーブル22[[#This Row],[10月]:[12月]])</f>
        <v>0</v>
      </c>
      <c r="AI28" s="41"/>
      <c r="AJ28" s="42"/>
      <c r="AK28" s="42">
        <f>IF(テーブル22[[#This Row],[1-9月残高]]=0,テーブル22[[#This Row],[10-12月計]]-テーブル22[[#This Row],[入金額4]],IF(テーブル22[[#This Row],[1-9月残高]]&gt;0,テーブル22[[#This Row],[1-9月残高]]+テーブル22[[#This Row],[10-12月計]]-テーブル22[[#This Row],[入金額4]]))</f>
        <v>0</v>
      </c>
      <c r="AL28" s="42">
        <f>SUM(テーブル22[[#This Row],[1-3月計]],テーブル22[[#This Row],[4-6月計]],テーブル22[[#This Row],[7-9月計]],テーブル22[[#This Row],[10-12月計]]-テーブル22[[#This Row],[入金合計]])</f>
        <v>0</v>
      </c>
      <c r="AM28" s="42">
        <f>SUM(テーブル22[[#This Row],[入金額]],テーブル22[[#This Row],[入金額2]],テーブル22[[#This Row],[入金額3]],テーブル22[[#This Row],[入金額4]])</f>
        <v>0</v>
      </c>
      <c r="AN28" s="38">
        <f t="shared" si="0"/>
        <v>0</v>
      </c>
    </row>
    <row r="29" spans="1:40" hidden="1" x14ac:dyDescent="0.15">
      <c r="A29" s="43">
        <v>234</v>
      </c>
      <c r="B29" s="38"/>
      <c r="C29" s="43"/>
      <c r="D29" s="37" t="s">
        <v>306</v>
      </c>
      <c r="E29" s="37" t="s">
        <v>93</v>
      </c>
      <c r="F29" s="37" t="s">
        <v>548</v>
      </c>
      <c r="G29" s="37" t="s">
        <v>306</v>
      </c>
      <c r="H29" s="37"/>
      <c r="I29" s="38"/>
      <c r="J29" s="39">
        <v>0</v>
      </c>
      <c r="K29" s="39">
        <v>0</v>
      </c>
      <c r="L29" s="39">
        <v>0</v>
      </c>
      <c r="M29" s="44">
        <f>SUM(テーブル22[[#This Row],[1月]:[3月]])</f>
        <v>0</v>
      </c>
      <c r="N29" s="41"/>
      <c r="O29" s="39"/>
      <c r="P2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 s="42">
        <v>0</v>
      </c>
      <c r="R29" s="42">
        <v>0</v>
      </c>
      <c r="S29" s="42">
        <v>0</v>
      </c>
      <c r="T29" s="42">
        <f>SUM(テーブル22[[#This Row],[4月]:[6月]])</f>
        <v>0</v>
      </c>
      <c r="U29" s="41"/>
      <c r="V29" s="42"/>
      <c r="W29" s="42">
        <f>IF(テーブル22[[#This Row],[1-3月残高]]="",テーブル22[[#This Row],[4-6月計]]-テーブル22[[#This Row],[入金額2]],IF(テーブル22[[#This Row],[1-3月残高]]&gt;0,テーブル22[[#This Row],[1-3月残高]]+テーブル22[[#This Row],[4-6月計]]-テーブル22[[#This Row],[入金額2]]))</f>
        <v>0</v>
      </c>
      <c r="X29" s="42"/>
      <c r="Y29" s="42"/>
      <c r="Z29" s="42"/>
      <c r="AA29" s="42">
        <f>SUM(テーブル22[[#This Row],[7月]:[9月]])</f>
        <v>0</v>
      </c>
      <c r="AB29" s="41"/>
      <c r="AC29" s="42"/>
      <c r="AD29" s="42">
        <f>IF(テーブル22[[#This Row],[1-6月残高]]=0,テーブル22[[#This Row],[7-9月計]]-テーブル22[[#This Row],[入金額3]],IF(テーブル22[[#This Row],[1-6月残高]]&gt;0,テーブル22[[#This Row],[1-6月残高]]+テーブル22[[#This Row],[7-9月計]]-テーブル22[[#This Row],[入金額3]]))</f>
        <v>0</v>
      </c>
      <c r="AE29" s="42"/>
      <c r="AF29" s="42"/>
      <c r="AG29" s="42"/>
      <c r="AH29" s="42">
        <f>SUM(テーブル22[[#This Row],[10月]:[12月]])</f>
        <v>0</v>
      </c>
      <c r="AI29" s="41"/>
      <c r="AJ29" s="42"/>
      <c r="AK29" s="42">
        <f>IF(テーブル22[[#This Row],[1-9月残高]]=0,テーブル22[[#This Row],[10-12月計]]-テーブル22[[#This Row],[入金額4]],IF(テーブル22[[#This Row],[1-9月残高]]&gt;0,テーブル22[[#This Row],[1-9月残高]]+テーブル22[[#This Row],[10-12月計]]-テーブル22[[#This Row],[入金額4]]))</f>
        <v>0</v>
      </c>
      <c r="AL29" s="42">
        <f>SUM(テーブル22[[#This Row],[1-3月計]],テーブル22[[#This Row],[4-6月計]],テーブル22[[#This Row],[7-9月計]],テーブル22[[#This Row],[10-12月計]]-テーブル22[[#This Row],[入金合計]])</f>
        <v>0</v>
      </c>
      <c r="AM29" s="42">
        <f>SUM(テーブル22[[#This Row],[入金額]],テーブル22[[#This Row],[入金額2]],テーブル22[[#This Row],[入金額3]],テーブル22[[#This Row],[入金額4]])</f>
        <v>0</v>
      </c>
      <c r="AN29" s="38">
        <f t="shared" si="0"/>
        <v>0</v>
      </c>
    </row>
    <row r="30" spans="1:40" hidden="1" x14ac:dyDescent="0.15">
      <c r="A30" s="43">
        <v>235</v>
      </c>
      <c r="B30" s="38"/>
      <c r="C30" s="43"/>
      <c r="D30" s="37" t="s">
        <v>443</v>
      </c>
      <c r="E30" s="37" t="s">
        <v>549</v>
      </c>
      <c r="F30" s="37" t="s">
        <v>550</v>
      </c>
      <c r="G30" s="37" t="s">
        <v>443</v>
      </c>
      <c r="H30" s="37" t="s">
        <v>551</v>
      </c>
      <c r="I30" s="38"/>
      <c r="J30" s="39">
        <v>0</v>
      </c>
      <c r="K30" s="39">
        <v>0</v>
      </c>
      <c r="L30" s="39">
        <v>0</v>
      </c>
      <c r="M30" s="44">
        <f>SUM(テーブル22[[#This Row],[1月]:[3月]])</f>
        <v>0</v>
      </c>
      <c r="N30" s="41"/>
      <c r="O30" s="39"/>
      <c r="P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 s="42">
        <v>0</v>
      </c>
      <c r="R30" s="42">
        <v>0</v>
      </c>
      <c r="S30" s="42">
        <v>0</v>
      </c>
      <c r="T30" s="42">
        <f>SUM(テーブル22[[#This Row],[4月]:[6月]])</f>
        <v>0</v>
      </c>
      <c r="U30" s="41"/>
      <c r="V30" s="42"/>
      <c r="W30" s="42">
        <f>IF(テーブル22[[#This Row],[1-3月残高]]="",テーブル22[[#This Row],[4-6月計]]-テーブル22[[#This Row],[入金額2]],IF(テーブル22[[#This Row],[1-3月残高]]&gt;0,テーブル22[[#This Row],[1-3月残高]]+テーブル22[[#This Row],[4-6月計]]-テーブル22[[#This Row],[入金額2]]))</f>
        <v>0</v>
      </c>
      <c r="X30" s="42"/>
      <c r="Y30" s="42"/>
      <c r="Z30" s="42"/>
      <c r="AA30" s="42">
        <f>SUM(テーブル22[[#This Row],[7月]:[9月]])</f>
        <v>0</v>
      </c>
      <c r="AB30" s="41"/>
      <c r="AC30" s="42"/>
      <c r="AD30" s="42">
        <f>IF(テーブル22[[#This Row],[1-6月残高]]=0,テーブル22[[#This Row],[7-9月計]]-テーブル22[[#This Row],[入金額3]],IF(テーブル22[[#This Row],[1-6月残高]]&gt;0,テーブル22[[#This Row],[1-6月残高]]+テーブル22[[#This Row],[7-9月計]]-テーブル22[[#This Row],[入金額3]]))</f>
        <v>0</v>
      </c>
      <c r="AE30" s="42"/>
      <c r="AF30" s="42"/>
      <c r="AG30" s="42"/>
      <c r="AH30" s="42">
        <f>SUM(テーブル22[[#This Row],[10月]:[12月]])</f>
        <v>0</v>
      </c>
      <c r="AI30" s="41"/>
      <c r="AJ30" s="42"/>
      <c r="AK30" s="42">
        <f>IF(テーブル22[[#This Row],[1-9月残高]]=0,テーブル22[[#This Row],[10-12月計]]-テーブル22[[#This Row],[入金額4]],IF(テーブル22[[#This Row],[1-9月残高]]&gt;0,テーブル22[[#This Row],[1-9月残高]]+テーブル22[[#This Row],[10-12月計]]-テーブル22[[#This Row],[入金額4]]))</f>
        <v>0</v>
      </c>
      <c r="AL30" s="42">
        <f>SUM(テーブル22[[#This Row],[1-3月計]],テーブル22[[#This Row],[4-6月計]],テーブル22[[#This Row],[7-9月計]],テーブル22[[#This Row],[10-12月計]]-テーブル22[[#This Row],[入金合計]])</f>
        <v>0</v>
      </c>
      <c r="AM30" s="42">
        <f>SUM(テーブル22[[#This Row],[入金額]],テーブル22[[#This Row],[入金額2]],テーブル22[[#This Row],[入金額3]],テーブル22[[#This Row],[入金額4]])</f>
        <v>0</v>
      </c>
      <c r="AN30" s="38">
        <f t="shared" si="0"/>
        <v>0</v>
      </c>
    </row>
    <row r="31" spans="1:40" s="4" customFormat="1" hidden="1" x14ac:dyDescent="0.15">
      <c r="A31" s="45">
        <v>250</v>
      </c>
      <c r="B31" s="46" t="s">
        <v>1864</v>
      </c>
      <c r="C31" s="46"/>
      <c r="D31" s="46" t="s">
        <v>552</v>
      </c>
      <c r="E31" s="37" t="s">
        <v>239</v>
      </c>
      <c r="F31" s="37" t="s">
        <v>553</v>
      </c>
      <c r="G31" s="37" t="s">
        <v>238</v>
      </c>
      <c r="H31" s="37" t="s">
        <v>240</v>
      </c>
      <c r="I31" s="46"/>
      <c r="J31" s="48">
        <v>0</v>
      </c>
      <c r="K31" s="48">
        <v>0</v>
      </c>
      <c r="L31" s="48">
        <v>0</v>
      </c>
      <c r="M31" s="49">
        <f>SUM(テーブル22[[#This Row],[1月]:[3月]])</f>
        <v>0</v>
      </c>
      <c r="N31" s="52"/>
      <c r="O31" s="48"/>
      <c r="P31"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 s="51">
        <v>1740</v>
      </c>
      <c r="R31" s="51">
        <v>1410</v>
      </c>
      <c r="S31" s="51">
        <v>0</v>
      </c>
      <c r="T31" s="51">
        <f>SUM(テーブル22[[#This Row],[4月]:[6月]])</f>
        <v>3150</v>
      </c>
      <c r="U31" s="52"/>
      <c r="V31" s="51"/>
      <c r="W31" s="51">
        <f>IF(テーブル22[[#This Row],[1-3月残高]]="",テーブル22[[#This Row],[4-6月計]]-テーブル22[[#This Row],[入金額2]],IF(テーブル22[[#This Row],[1-3月残高]]&gt;0,テーブル22[[#This Row],[1-3月残高]]+テーブル22[[#This Row],[4-6月計]]-テーブル22[[#This Row],[入金額2]]))</f>
        <v>3150</v>
      </c>
      <c r="X31" s="51"/>
      <c r="Y31" s="51"/>
      <c r="Z31" s="51"/>
      <c r="AA31" s="51">
        <f>SUM(テーブル22[[#This Row],[7月]:[9月]])</f>
        <v>0</v>
      </c>
      <c r="AB31" s="52"/>
      <c r="AC31" s="51"/>
      <c r="AD31" s="51">
        <f>IF(テーブル22[[#This Row],[1-6月残高]]=0,テーブル22[[#This Row],[7-9月計]]-テーブル22[[#This Row],[入金額3]],IF(テーブル22[[#This Row],[1-6月残高]]&gt;0,テーブル22[[#This Row],[1-6月残高]]+テーブル22[[#This Row],[7-9月計]]-テーブル22[[#This Row],[入金額3]]))</f>
        <v>3150</v>
      </c>
      <c r="AE31" s="51"/>
      <c r="AF31" s="51"/>
      <c r="AG31" s="51"/>
      <c r="AH31" s="51">
        <f>SUM(テーブル22[[#This Row],[10月]:[12月]])</f>
        <v>0</v>
      </c>
      <c r="AI31" s="52"/>
      <c r="AJ31" s="51"/>
      <c r="AK31" s="51">
        <f>IF(テーブル22[[#This Row],[1-9月残高]]=0,テーブル22[[#This Row],[10-12月計]]-テーブル22[[#This Row],[入金額4]],IF(テーブル22[[#This Row],[1-9月残高]]&gt;0,テーブル22[[#This Row],[1-9月残高]]+テーブル22[[#This Row],[10-12月計]]-テーブル22[[#This Row],[入金額4]]))</f>
        <v>3150</v>
      </c>
      <c r="AL31" s="51">
        <f>SUM(テーブル22[[#This Row],[1-3月計]],テーブル22[[#This Row],[4-6月計]],テーブル22[[#This Row],[7-9月計]],テーブル22[[#This Row],[10-12月計]]-テーブル22[[#This Row],[入金合計]])</f>
        <v>3150</v>
      </c>
      <c r="AM31" s="51">
        <f>SUM(テーブル22[[#This Row],[入金額]],テーブル22[[#This Row],[入金額2]],テーブル22[[#This Row],[入金額3]],テーブル22[[#This Row],[入金額4]])</f>
        <v>0</v>
      </c>
      <c r="AN31" s="46">
        <f t="shared" si="0"/>
        <v>3150</v>
      </c>
    </row>
    <row r="32" spans="1:40" hidden="1" x14ac:dyDescent="0.15">
      <c r="A32" s="43">
        <v>301</v>
      </c>
      <c r="B32" s="38"/>
      <c r="C32" s="43"/>
      <c r="D32" s="37" t="s">
        <v>19</v>
      </c>
      <c r="E32" s="37" t="s">
        <v>117</v>
      </c>
      <c r="F32" s="37" t="s">
        <v>554</v>
      </c>
      <c r="G32" s="37" t="s">
        <v>19</v>
      </c>
      <c r="H32" s="37"/>
      <c r="I32" s="38"/>
      <c r="J32" s="39">
        <v>0</v>
      </c>
      <c r="K32" s="39">
        <v>0</v>
      </c>
      <c r="L32" s="39">
        <v>0</v>
      </c>
      <c r="M32" s="44">
        <f>SUM(テーブル22[[#This Row],[1月]:[3月]])</f>
        <v>0</v>
      </c>
      <c r="N32" s="41"/>
      <c r="O32" s="39"/>
      <c r="P3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 s="42">
        <v>0</v>
      </c>
      <c r="R32" s="42">
        <v>0</v>
      </c>
      <c r="S32" s="42">
        <v>0</v>
      </c>
      <c r="T32" s="42">
        <f>SUM(テーブル22[[#This Row],[4月]:[6月]])</f>
        <v>0</v>
      </c>
      <c r="U32" s="41"/>
      <c r="V32" s="42"/>
      <c r="W32" s="42">
        <f>IF(テーブル22[[#This Row],[1-3月残高]]="",テーブル22[[#This Row],[4-6月計]]-テーブル22[[#This Row],[入金額2]],IF(テーブル22[[#This Row],[1-3月残高]]&gt;0,テーブル22[[#This Row],[1-3月残高]]+テーブル22[[#This Row],[4-6月計]]-テーブル22[[#This Row],[入金額2]]))</f>
        <v>0</v>
      </c>
      <c r="X32" s="42"/>
      <c r="Y32" s="42"/>
      <c r="Z32" s="42"/>
      <c r="AA32" s="42">
        <f>SUM(テーブル22[[#This Row],[7月]:[9月]])</f>
        <v>0</v>
      </c>
      <c r="AB32" s="41"/>
      <c r="AC32" s="42"/>
      <c r="AD32" s="42">
        <f>IF(テーブル22[[#This Row],[1-6月残高]]=0,テーブル22[[#This Row],[7-9月計]]-テーブル22[[#This Row],[入金額3]],IF(テーブル22[[#This Row],[1-6月残高]]&gt;0,テーブル22[[#This Row],[1-6月残高]]+テーブル22[[#This Row],[7-9月計]]-テーブル22[[#This Row],[入金額3]]))</f>
        <v>0</v>
      </c>
      <c r="AE32" s="42"/>
      <c r="AF32" s="42"/>
      <c r="AG32" s="42"/>
      <c r="AH32" s="42">
        <f>SUM(テーブル22[[#This Row],[10月]:[12月]])</f>
        <v>0</v>
      </c>
      <c r="AI32" s="41"/>
      <c r="AJ32" s="42"/>
      <c r="AK32" s="42">
        <f>IF(テーブル22[[#This Row],[1-9月残高]]=0,テーブル22[[#This Row],[10-12月計]]-テーブル22[[#This Row],[入金額4]],IF(テーブル22[[#This Row],[1-9月残高]]&gt;0,テーブル22[[#This Row],[1-9月残高]]+テーブル22[[#This Row],[10-12月計]]-テーブル22[[#This Row],[入金額4]]))</f>
        <v>0</v>
      </c>
      <c r="AL32" s="42">
        <f>SUM(テーブル22[[#This Row],[1-3月計]],テーブル22[[#This Row],[4-6月計]],テーブル22[[#This Row],[7-9月計]],テーブル22[[#This Row],[10-12月計]]-テーブル22[[#This Row],[入金合計]])</f>
        <v>0</v>
      </c>
      <c r="AM32" s="42">
        <f>SUM(テーブル22[[#This Row],[入金額]],テーブル22[[#This Row],[入金額2]],テーブル22[[#This Row],[入金額3]],テーブル22[[#This Row],[入金額4]])</f>
        <v>0</v>
      </c>
      <c r="AN32" s="38">
        <f t="shared" si="0"/>
        <v>0</v>
      </c>
    </row>
    <row r="33" spans="1:40" hidden="1" x14ac:dyDescent="0.15">
      <c r="A33" s="43">
        <v>302</v>
      </c>
      <c r="B33" s="38"/>
      <c r="C33" s="43"/>
      <c r="D33" s="37" t="s">
        <v>20</v>
      </c>
      <c r="E33" s="37" t="s">
        <v>117</v>
      </c>
      <c r="F33" s="37" t="s">
        <v>555</v>
      </c>
      <c r="G33" s="37" t="s">
        <v>20</v>
      </c>
      <c r="H33" s="37"/>
      <c r="I33" s="38"/>
      <c r="J33" s="39">
        <v>0</v>
      </c>
      <c r="K33" s="39">
        <v>0</v>
      </c>
      <c r="L33" s="39">
        <v>0</v>
      </c>
      <c r="M33" s="44">
        <f>SUM(テーブル22[[#This Row],[1月]:[3月]])</f>
        <v>0</v>
      </c>
      <c r="N33" s="41"/>
      <c r="O33" s="39"/>
      <c r="P3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 s="42">
        <v>0</v>
      </c>
      <c r="R33" s="42">
        <v>0</v>
      </c>
      <c r="S33" s="42">
        <v>0</v>
      </c>
      <c r="T33" s="42">
        <f>SUM(テーブル22[[#This Row],[4月]:[6月]])</f>
        <v>0</v>
      </c>
      <c r="U33" s="41"/>
      <c r="V33" s="42"/>
      <c r="W33" s="42">
        <f>IF(テーブル22[[#This Row],[1-3月残高]]="",テーブル22[[#This Row],[4-6月計]]-テーブル22[[#This Row],[入金額2]],IF(テーブル22[[#This Row],[1-3月残高]]&gt;0,テーブル22[[#This Row],[1-3月残高]]+テーブル22[[#This Row],[4-6月計]]-テーブル22[[#This Row],[入金額2]]))</f>
        <v>0</v>
      </c>
      <c r="X33" s="42"/>
      <c r="Y33" s="42"/>
      <c r="Z33" s="42"/>
      <c r="AA33" s="42">
        <f>SUM(テーブル22[[#This Row],[7月]:[9月]])</f>
        <v>0</v>
      </c>
      <c r="AB33" s="41"/>
      <c r="AC33" s="42"/>
      <c r="AD33" s="42">
        <f>IF(テーブル22[[#This Row],[1-6月残高]]=0,テーブル22[[#This Row],[7-9月計]]-テーブル22[[#This Row],[入金額3]],IF(テーブル22[[#This Row],[1-6月残高]]&gt;0,テーブル22[[#This Row],[1-6月残高]]+テーブル22[[#This Row],[7-9月計]]-テーブル22[[#This Row],[入金額3]]))</f>
        <v>0</v>
      </c>
      <c r="AE33" s="42"/>
      <c r="AF33" s="42"/>
      <c r="AG33" s="42"/>
      <c r="AH33" s="42">
        <f>SUM(テーブル22[[#This Row],[10月]:[12月]])</f>
        <v>0</v>
      </c>
      <c r="AI33" s="41"/>
      <c r="AJ33" s="42"/>
      <c r="AK33" s="42">
        <f>IF(テーブル22[[#This Row],[1-9月残高]]=0,テーブル22[[#This Row],[10-12月計]]-テーブル22[[#This Row],[入金額4]],IF(テーブル22[[#This Row],[1-9月残高]]&gt;0,テーブル22[[#This Row],[1-9月残高]]+テーブル22[[#This Row],[10-12月計]]-テーブル22[[#This Row],[入金額4]]))</f>
        <v>0</v>
      </c>
      <c r="AL33" s="42">
        <f>SUM(テーブル22[[#This Row],[1-3月計]],テーブル22[[#This Row],[4-6月計]],テーブル22[[#This Row],[7-9月計]],テーブル22[[#This Row],[10-12月計]]-テーブル22[[#This Row],[入金合計]])</f>
        <v>0</v>
      </c>
      <c r="AM33" s="42">
        <f>SUM(テーブル22[[#This Row],[入金額]],テーブル22[[#This Row],[入金額2]],テーブル22[[#This Row],[入金額3]],テーブル22[[#This Row],[入金額4]])</f>
        <v>0</v>
      </c>
      <c r="AN33" s="38">
        <f t="shared" si="0"/>
        <v>0</v>
      </c>
    </row>
    <row r="34" spans="1:40" hidden="1" x14ac:dyDescent="0.15">
      <c r="A34" s="43">
        <v>310</v>
      </c>
      <c r="B34" s="38"/>
      <c r="C34" s="43"/>
      <c r="D34" s="37" t="s">
        <v>556</v>
      </c>
      <c r="E34" s="37" t="s">
        <v>117</v>
      </c>
      <c r="F34" s="37" t="s">
        <v>557</v>
      </c>
      <c r="G34" s="37" t="s">
        <v>558</v>
      </c>
      <c r="H34" s="37"/>
      <c r="I34" s="38"/>
      <c r="J34" s="39">
        <v>0</v>
      </c>
      <c r="K34" s="39">
        <v>0</v>
      </c>
      <c r="L34" s="39">
        <v>0</v>
      </c>
      <c r="M34" s="44">
        <f>SUM(テーブル22[[#This Row],[1月]:[3月]])</f>
        <v>0</v>
      </c>
      <c r="N34" s="41"/>
      <c r="O34" s="39"/>
      <c r="P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 s="42">
        <v>0</v>
      </c>
      <c r="R34" s="42">
        <v>0</v>
      </c>
      <c r="S34" s="42">
        <v>0</v>
      </c>
      <c r="T34" s="42">
        <f>SUM(テーブル22[[#This Row],[4月]:[6月]])</f>
        <v>0</v>
      </c>
      <c r="U34" s="41"/>
      <c r="V34" s="42"/>
      <c r="W34" s="42">
        <f>IF(テーブル22[[#This Row],[1-3月残高]]="",テーブル22[[#This Row],[4-6月計]]-テーブル22[[#This Row],[入金額2]],IF(テーブル22[[#This Row],[1-3月残高]]&gt;0,テーブル22[[#This Row],[1-3月残高]]+テーブル22[[#This Row],[4-6月計]]-テーブル22[[#This Row],[入金額2]]))</f>
        <v>0</v>
      </c>
      <c r="X34" s="42"/>
      <c r="Y34" s="42"/>
      <c r="Z34" s="42"/>
      <c r="AA34" s="42">
        <f>SUM(テーブル22[[#This Row],[7月]:[9月]])</f>
        <v>0</v>
      </c>
      <c r="AB34" s="41"/>
      <c r="AC34" s="42"/>
      <c r="AD34" s="42">
        <f>IF(テーブル22[[#This Row],[1-6月残高]]=0,テーブル22[[#This Row],[7-9月計]]-テーブル22[[#This Row],[入金額3]],IF(テーブル22[[#This Row],[1-6月残高]]&gt;0,テーブル22[[#This Row],[1-6月残高]]+テーブル22[[#This Row],[7-9月計]]-テーブル22[[#This Row],[入金額3]]))</f>
        <v>0</v>
      </c>
      <c r="AE34" s="42"/>
      <c r="AF34" s="42"/>
      <c r="AG34" s="42"/>
      <c r="AH34" s="42">
        <f>SUM(テーブル22[[#This Row],[10月]:[12月]])</f>
        <v>0</v>
      </c>
      <c r="AI34" s="41"/>
      <c r="AJ34" s="42"/>
      <c r="AK34" s="42">
        <f>IF(テーブル22[[#This Row],[1-9月残高]]=0,テーブル22[[#This Row],[10-12月計]]-テーブル22[[#This Row],[入金額4]],IF(テーブル22[[#This Row],[1-9月残高]]&gt;0,テーブル22[[#This Row],[1-9月残高]]+テーブル22[[#This Row],[10-12月計]]-テーブル22[[#This Row],[入金額4]]))</f>
        <v>0</v>
      </c>
      <c r="AL34" s="42">
        <f>SUM(テーブル22[[#This Row],[1-3月計]],テーブル22[[#This Row],[4-6月計]],テーブル22[[#This Row],[7-9月計]],テーブル22[[#This Row],[10-12月計]]-テーブル22[[#This Row],[入金合計]])</f>
        <v>0</v>
      </c>
      <c r="AM34" s="42">
        <f>SUM(テーブル22[[#This Row],[入金額]],テーブル22[[#This Row],[入金額2]],テーブル22[[#This Row],[入金額3]],テーブル22[[#This Row],[入金額4]])</f>
        <v>0</v>
      </c>
      <c r="AN34" s="38">
        <f t="shared" si="0"/>
        <v>0</v>
      </c>
    </row>
    <row r="35" spans="1:40" hidden="1" x14ac:dyDescent="0.15">
      <c r="A35" s="43">
        <v>311</v>
      </c>
      <c r="B35" s="38"/>
      <c r="C35" s="43"/>
      <c r="D35" s="37" t="s">
        <v>21</v>
      </c>
      <c r="E35" s="37" t="s">
        <v>117</v>
      </c>
      <c r="F35" s="37" t="s">
        <v>559</v>
      </c>
      <c r="G35" s="37" t="s">
        <v>307</v>
      </c>
      <c r="H35" s="37"/>
      <c r="I35" s="38"/>
      <c r="J35" s="39">
        <v>0</v>
      </c>
      <c r="K35" s="39">
        <v>0</v>
      </c>
      <c r="L35" s="39">
        <v>0</v>
      </c>
      <c r="M35" s="44">
        <f>SUM(テーブル22[[#This Row],[1月]:[3月]])</f>
        <v>0</v>
      </c>
      <c r="N35" s="41"/>
      <c r="O35" s="39"/>
      <c r="P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 s="42">
        <v>0</v>
      </c>
      <c r="R35" s="42">
        <v>0</v>
      </c>
      <c r="S35" s="42">
        <v>0</v>
      </c>
      <c r="T35" s="42">
        <f>SUM(テーブル22[[#This Row],[4月]:[6月]])</f>
        <v>0</v>
      </c>
      <c r="U35" s="41"/>
      <c r="V35" s="42"/>
      <c r="W35" s="42">
        <f>IF(テーブル22[[#This Row],[1-3月残高]]="",テーブル22[[#This Row],[4-6月計]]-テーブル22[[#This Row],[入金額2]],IF(テーブル22[[#This Row],[1-3月残高]]&gt;0,テーブル22[[#This Row],[1-3月残高]]+テーブル22[[#This Row],[4-6月計]]-テーブル22[[#This Row],[入金額2]]))</f>
        <v>0</v>
      </c>
      <c r="X35" s="42"/>
      <c r="Y35" s="42"/>
      <c r="Z35" s="42"/>
      <c r="AA35" s="42">
        <f>SUM(テーブル22[[#This Row],[7月]:[9月]])</f>
        <v>0</v>
      </c>
      <c r="AB35" s="41"/>
      <c r="AC35" s="42"/>
      <c r="AD35" s="42">
        <f>IF(テーブル22[[#This Row],[1-6月残高]]=0,テーブル22[[#This Row],[7-9月計]]-テーブル22[[#This Row],[入金額3]],IF(テーブル22[[#This Row],[1-6月残高]]&gt;0,テーブル22[[#This Row],[1-6月残高]]+テーブル22[[#This Row],[7-9月計]]-テーブル22[[#This Row],[入金額3]]))</f>
        <v>0</v>
      </c>
      <c r="AE35" s="42"/>
      <c r="AF35" s="42"/>
      <c r="AG35" s="42"/>
      <c r="AH35" s="42">
        <f>SUM(テーブル22[[#This Row],[10月]:[12月]])</f>
        <v>0</v>
      </c>
      <c r="AI35" s="41"/>
      <c r="AJ35" s="42"/>
      <c r="AK35" s="42">
        <f>IF(テーブル22[[#This Row],[1-9月残高]]=0,テーブル22[[#This Row],[10-12月計]]-テーブル22[[#This Row],[入金額4]],IF(テーブル22[[#This Row],[1-9月残高]]&gt;0,テーブル22[[#This Row],[1-9月残高]]+テーブル22[[#This Row],[10-12月計]]-テーブル22[[#This Row],[入金額4]]))</f>
        <v>0</v>
      </c>
      <c r="AL35" s="42">
        <f>SUM(テーブル22[[#This Row],[1-3月計]],テーブル22[[#This Row],[4-6月計]],テーブル22[[#This Row],[7-9月計]],テーブル22[[#This Row],[10-12月計]]-テーブル22[[#This Row],[入金合計]])</f>
        <v>0</v>
      </c>
      <c r="AM35" s="42">
        <f>SUM(テーブル22[[#This Row],[入金額]],テーブル22[[#This Row],[入金額2]],テーブル22[[#This Row],[入金額3]],テーブル22[[#This Row],[入金額4]])</f>
        <v>0</v>
      </c>
      <c r="AN35" s="38">
        <f t="shared" si="0"/>
        <v>0</v>
      </c>
    </row>
    <row r="36" spans="1:40" hidden="1" x14ac:dyDescent="0.15">
      <c r="A36" s="43">
        <v>312</v>
      </c>
      <c r="B36" s="38"/>
      <c r="C36" s="43"/>
      <c r="D36" s="37" t="s">
        <v>22</v>
      </c>
      <c r="E36" s="37" t="s">
        <v>117</v>
      </c>
      <c r="F36" s="37" t="s">
        <v>560</v>
      </c>
      <c r="G36" s="37" t="s">
        <v>22</v>
      </c>
      <c r="H36" s="37"/>
      <c r="I36" s="38"/>
      <c r="J36" s="39">
        <v>0</v>
      </c>
      <c r="K36" s="39">
        <v>0</v>
      </c>
      <c r="L36" s="39">
        <v>0</v>
      </c>
      <c r="M36" s="44">
        <f>SUM(テーブル22[[#This Row],[1月]:[3月]])</f>
        <v>0</v>
      </c>
      <c r="N36" s="41"/>
      <c r="O36" s="39"/>
      <c r="P3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 s="42">
        <v>0</v>
      </c>
      <c r="R36" s="42">
        <v>0</v>
      </c>
      <c r="S36" s="42">
        <v>0</v>
      </c>
      <c r="T36" s="42">
        <f>SUM(テーブル22[[#This Row],[4月]:[6月]])</f>
        <v>0</v>
      </c>
      <c r="U36" s="41"/>
      <c r="V36" s="42"/>
      <c r="W36" s="42">
        <f>IF(テーブル22[[#This Row],[1-3月残高]]="",テーブル22[[#This Row],[4-6月計]]-テーブル22[[#This Row],[入金額2]],IF(テーブル22[[#This Row],[1-3月残高]]&gt;0,テーブル22[[#This Row],[1-3月残高]]+テーブル22[[#This Row],[4-6月計]]-テーブル22[[#This Row],[入金額2]]))</f>
        <v>0</v>
      </c>
      <c r="X36" s="42"/>
      <c r="Y36" s="42"/>
      <c r="Z36" s="42"/>
      <c r="AA36" s="42">
        <f>SUM(テーブル22[[#This Row],[7月]:[9月]])</f>
        <v>0</v>
      </c>
      <c r="AB36" s="41"/>
      <c r="AC36" s="42"/>
      <c r="AD36" s="42">
        <f>IF(テーブル22[[#This Row],[1-6月残高]]=0,テーブル22[[#This Row],[7-9月計]]-テーブル22[[#This Row],[入金額3]],IF(テーブル22[[#This Row],[1-6月残高]]&gt;0,テーブル22[[#This Row],[1-6月残高]]+テーブル22[[#This Row],[7-9月計]]-テーブル22[[#This Row],[入金額3]]))</f>
        <v>0</v>
      </c>
      <c r="AE36" s="42"/>
      <c r="AF36" s="42"/>
      <c r="AG36" s="42"/>
      <c r="AH36" s="42">
        <f>SUM(テーブル22[[#This Row],[10月]:[12月]])</f>
        <v>0</v>
      </c>
      <c r="AI36" s="41"/>
      <c r="AJ36" s="42"/>
      <c r="AK36" s="42">
        <f>IF(テーブル22[[#This Row],[1-9月残高]]=0,テーブル22[[#This Row],[10-12月計]]-テーブル22[[#This Row],[入金額4]],IF(テーブル22[[#This Row],[1-9月残高]]&gt;0,テーブル22[[#This Row],[1-9月残高]]+テーブル22[[#This Row],[10-12月計]]-テーブル22[[#This Row],[入金額4]]))</f>
        <v>0</v>
      </c>
      <c r="AL36" s="42">
        <f>SUM(テーブル22[[#This Row],[1-3月計]],テーブル22[[#This Row],[4-6月計]],テーブル22[[#This Row],[7-9月計]],テーブル22[[#This Row],[10-12月計]]-テーブル22[[#This Row],[入金合計]])</f>
        <v>0</v>
      </c>
      <c r="AM36" s="42">
        <f>SUM(テーブル22[[#This Row],[入金額]],テーブル22[[#This Row],[入金額2]],テーブル22[[#This Row],[入金額3]],テーブル22[[#This Row],[入金額4]])</f>
        <v>0</v>
      </c>
      <c r="AN36" s="38">
        <f t="shared" si="0"/>
        <v>0</v>
      </c>
    </row>
    <row r="37" spans="1:40" hidden="1" x14ac:dyDescent="0.15">
      <c r="A37" s="43">
        <v>314</v>
      </c>
      <c r="B37" s="38"/>
      <c r="C37" s="43"/>
      <c r="D37" s="37" t="s">
        <v>561</v>
      </c>
      <c r="E37" s="37" t="s">
        <v>117</v>
      </c>
      <c r="F37" s="37" t="s">
        <v>562</v>
      </c>
      <c r="G37" s="37" t="s">
        <v>308</v>
      </c>
      <c r="H37" s="37"/>
      <c r="I37" s="38"/>
      <c r="J37" s="39">
        <v>0</v>
      </c>
      <c r="K37" s="39">
        <v>0</v>
      </c>
      <c r="L37" s="39">
        <v>0</v>
      </c>
      <c r="M37" s="44">
        <f>SUM(テーブル22[[#This Row],[1月]:[3月]])</f>
        <v>0</v>
      </c>
      <c r="N37" s="41"/>
      <c r="O37" s="39"/>
      <c r="P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 s="42">
        <v>0</v>
      </c>
      <c r="R37" s="42">
        <v>0</v>
      </c>
      <c r="S37" s="42">
        <v>0</v>
      </c>
      <c r="T37" s="42">
        <f>SUM(テーブル22[[#This Row],[4月]:[6月]])</f>
        <v>0</v>
      </c>
      <c r="U37" s="41"/>
      <c r="V37" s="42"/>
      <c r="W37" s="42">
        <f>IF(テーブル22[[#This Row],[1-3月残高]]="",テーブル22[[#This Row],[4-6月計]]-テーブル22[[#This Row],[入金額2]],IF(テーブル22[[#This Row],[1-3月残高]]&gt;0,テーブル22[[#This Row],[1-3月残高]]+テーブル22[[#This Row],[4-6月計]]-テーブル22[[#This Row],[入金額2]]))</f>
        <v>0</v>
      </c>
      <c r="X37" s="42"/>
      <c r="Y37" s="42"/>
      <c r="Z37" s="42"/>
      <c r="AA37" s="42">
        <f>SUM(テーブル22[[#This Row],[7月]:[9月]])</f>
        <v>0</v>
      </c>
      <c r="AB37" s="41"/>
      <c r="AC37" s="42"/>
      <c r="AD37" s="42">
        <f>IF(テーブル22[[#This Row],[1-6月残高]]=0,テーブル22[[#This Row],[7-9月計]]-テーブル22[[#This Row],[入金額3]],IF(テーブル22[[#This Row],[1-6月残高]]&gt;0,テーブル22[[#This Row],[1-6月残高]]+テーブル22[[#This Row],[7-9月計]]-テーブル22[[#This Row],[入金額3]]))</f>
        <v>0</v>
      </c>
      <c r="AE37" s="42"/>
      <c r="AF37" s="42"/>
      <c r="AG37" s="42"/>
      <c r="AH37" s="42">
        <f>SUM(テーブル22[[#This Row],[10月]:[12月]])</f>
        <v>0</v>
      </c>
      <c r="AI37" s="41"/>
      <c r="AJ37" s="42"/>
      <c r="AK37" s="42">
        <f>IF(テーブル22[[#This Row],[1-9月残高]]=0,テーブル22[[#This Row],[10-12月計]]-テーブル22[[#This Row],[入金額4]],IF(テーブル22[[#This Row],[1-9月残高]]&gt;0,テーブル22[[#This Row],[1-9月残高]]+テーブル22[[#This Row],[10-12月計]]-テーブル22[[#This Row],[入金額4]]))</f>
        <v>0</v>
      </c>
      <c r="AL37" s="42">
        <f>SUM(テーブル22[[#This Row],[1-3月計]],テーブル22[[#This Row],[4-6月計]],テーブル22[[#This Row],[7-9月計]],テーブル22[[#This Row],[10-12月計]]-テーブル22[[#This Row],[入金合計]])</f>
        <v>0</v>
      </c>
      <c r="AM37" s="42">
        <f>SUM(テーブル22[[#This Row],[入金額]],テーブル22[[#This Row],[入金額2]],テーブル22[[#This Row],[入金額3]],テーブル22[[#This Row],[入金額4]])</f>
        <v>0</v>
      </c>
      <c r="AN37" s="38">
        <f t="shared" si="0"/>
        <v>0</v>
      </c>
    </row>
    <row r="38" spans="1:40" hidden="1" x14ac:dyDescent="0.15">
      <c r="A38" s="43">
        <v>317</v>
      </c>
      <c r="B38" s="38"/>
      <c r="C38" s="43"/>
      <c r="D38" s="37" t="s">
        <v>106</v>
      </c>
      <c r="E38" s="37" t="s">
        <v>117</v>
      </c>
      <c r="F38" s="37" t="s">
        <v>563</v>
      </c>
      <c r="G38" s="37" t="s">
        <v>106</v>
      </c>
      <c r="H38" s="37"/>
      <c r="I38" s="38"/>
      <c r="J38" s="39">
        <v>0</v>
      </c>
      <c r="K38" s="39">
        <v>0</v>
      </c>
      <c r="L38" s="39">
        <v>0</v>
      </c>
      <c r="M38" s="44">
        <f>SUM(テーブル22[[#This Row],[1月]:[3月]])</f>
        <v>0</v>
      </c>
      <c r="N38" s="41"/>
      <c r="O38" s="39"/>
      <c r="P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 s="42">
        <v>0</v>
      </c>
      <c r="R38" s="42">
        <v>0</v>
      </c>
      <c r="S38" s="42">
        <v>0</v>
      </c>
      <c r="T38" s="42">
        <f>SUM(テーブル22[[#This Row],[4月]:[6月]])</f>
        <v>0</v>
      </c>
      <c r="U38" s="41"/>
      <c r="V38" s="42"/>
      <c r="W38" s="42">
        <f>IF(テーブル22[[#This Row],[1-3月残高]]="",テーブル22[[#This Row],[4-6月計]]-テーブル22[[#This Row],[入金額2]],IF(テーブル22[[#This Row],[1-3月残高]]&gt;0,テーブル22[[#This Row],[1-3月残高]]+テーブル22[[#This Row],[4-6月計]]-テーブル22[[#This Row],[入金額2]]))</f>
        <v>0</v>
      </c>
      <c r="X38" s="42"/>
      <c r="Y38" s="42"/>
      <c r="Z38" s="42"/>
      <c r="AA38" s="42">
        <f>SUM(テーブル22[[#This Row],[7月]:[9月]])</f>
        <v>0</v>
      </c>
      <c r="AB38" s="41"/>
      <c r="AC38" s="42"/>
      <c r="AD38" s="42">
        <f>IF(テーブル22[[#This Row],[1-6月残高]]=0,テーブル22[[#This Row],[7-9月計]]-テーブル22[[#This Row],[入金額3]],IF(テーブル22[[#This Row],[1-6月残高]]&gt;0,テーブル22[[#This Row],[1-6月残高]]+テーブル22[[#This Row],[7-9月計]]-テーブル22[[#This Row],[入金額3]]))</f>
        <v>0</v>
      </c>
      <c r="AE38" s="42"/>
      <c r="AF38" s="42"/>
      <c r="AG38" s="42"/>
      <c r="AH38" s="42">
        <f>SUM(テーブル22[[#This Row],[10月]:[12月]])</f>
        <v>0</v>
      </c>
      <c r="AI38" s="41"/>
      <c r="AJ38" s="42"/>
      <c r="AK38" s="42">
        <f>IF(テーブル22[[#This Row],[1-9月残高]]=0,テーブル22[[#This Row],[10-12月計]]-テーブル22[[#This Row],[入金額4]],IF(テーブル22[[#This Row],[1-9月残高]]&gt;0,テーブル22[[#This Row],[1-9月残高]]+テーブル22[[#This Row],[10-12月計]]-テーブル22[[#This Row],[入金額4]]))</f>
        <v>0</v>
      </c>
      <c r="AL38" s="42">
        <f>SUM(テーブル22[[#This Row],[1-3月計]],テーブル22[[#This Row],[4-6月計]],テーブル22[[#This Row],[7-9月計]],テーブル22[[#This Row],[10-12月計]]-テーブル22[[#This Row],[入金合計]])</f>
        <v>0</v>
      </c>
      <c r="AM38" s="42">
        <f>SUM(テーブル22[[#This Row],[入金額]],テーブル22[[#This Row],[入金額2]],テーブル22[[#This Row],[入金額3]],テーブル22[[#This Row],[入金額4]])</f>
        <v>0</v>
      </c>
      <c r="AN38" s="38">
        <f t="shared" si="0"/>
        <v>0</v>
      </c>
    </row>
    <row r="39" spans="1:40" hidden="1" x14ac:dyDescent="0.15">
      <c r="A39" s="43">
        <v>318</v>
      </c>
      <c r="B39" s="38"/>
      <c r="C39" s="43"/>
      <c r="D39" s="37" t="s">
        <v>177</v>
      </c>
      <c r="E39" s="37" t="s">
        <v>117</v>
      </c>
      <c r="F39" s="37" t="s">
        <v>564</v>
      </c>
      <c r="G39" s="37" t="s">
        <v>177</v>
      </c>
      <c r="H39" s="37"/>
      <c r="I39" s="38"/>
      <c r="J39" s="39">
        <v>0</v>
      </c>
      <c r="K39" s="39">
        <v>0</v>
      </c>
      <c r="L39" s="39">
        <v>0</v>
      </c>
      <c r="M39" s="44">
        <f>SUM(テーブル22[[#This Row],[1月]:[3月]])</f>
        <v>0</v>
      </c>
      <c r="N39" s="41"/>
      <c r="O39" s="39"/>
      <c r="P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 s="42">
        <v>0</v>
      </c>
      <c r="R39" s="42">
        <v>0</v>
      </c>
      <c r="S39" s="42">
        <v>0</v>
      </c>
      <c r="T39" s="42">
        <f>SUM(テーブル22[[#This Row],[4月]:[6月]])</f>
        <v>0</v>
      </c>
      <c r="U39" s="41"/>
      <c r="V39" s="42"/>
      <c r="W39" s="42">
        <f>IF(テーブル22[[#This Row],[1-3月残高]]="",テーブル22[[#This Row],[4-6月計]]-テーブル22[[#This Row],[入金額2]],IF(テーブル22[[#This Row],[1-3月残高]]&gt;0,テーブル22[[#This Row],[1-3月残高]]+テーブル22[[#This Row],[4-6月計]]-テーブル22[[#This Row],[入金額2]]))</f>
        <v>0</v>
      </c>
      <c r="X39" s="42"/>
      <c r="Y39" s="42"/>
      <c r="Z39" s="42"/>
      <c r="AA39" s="42">
        <f>SUM(テーブル22[[#This Row],[7月]:[9月]])</f>
        <v>0</v>
      </c>
      <c r="AB39" s="41"/>
      <c r="AC39" s="42"/>
      <c r="AD39" s="42">
        <f>IF(テーブル22[[#This Row],[1-6月残高]]=0,テーブル22[[#This Row],[7-9月計]]-テーブル22[[#This Row],[入金額3]],IF(テーブル22[[#This Row],[1-6月残高]]&gt;0,テーブル22[[#This Row],[1-6月残高]]+テーブル22[[#This Row],[7-9月計]]-テーブル22[[#This Row],[入金額3]]))</f>
        <v>0</v>
      </c>
      <c r="AE39" s="42"/>
      <c r="AF39" s="42"/>
      <c r="AG39" s="42"/>
      <c r="AH39" s="42">
        <f>SUM(テーブル22[[#This Row],[10月]:[12月]])</f>
        <v>0</v>
      </c>
      <c r="AI39" s="41"/>
      <c r="AJ39" s="42"/>
      <c r="AK39" s="42">
        <f>IF(テーブル22[[#This Row],[1-9月残高]]=0,テーブル22[[#This Row],[10-12月計]]-テーブル22[[#This Row],[入金額4]],IF(テーブル22[[#This Row],[1-9月残高]]&gt;0,テーブル22[[#This Row],[1-9月残高]]+テーブル22[[#This Row],[10-12月計]]-テーブル22[[#This Row],[入金額4]]))</f>
        <v>0</v>
      </c>
      <c r="AL39" s="42">
        <f>SUM(テーブル22[[#This Row],[1-3月計]],テーブル22[[#This Row],[4-6月計]],テーブル22[[#This Row],[7-9月計]],テーブル22[[#This Row],[10-12月計]]-テーブル22[[#This Row],[入金合計]])</f>
        <v>0</v>
      </c>
      <c r="AM39" s="42">
        <f>SUM(テーブル22[[#This Row],[入金額]],テーブル22[[#This Row],[入金額2]],テーブル22[[#This Row],[入金額3]],テーブル22[[#This Row],[入金額4]])</f>
        <v>0</v>
      </c>
      <c r="AN39" s="38">
        <f t="shared" si="0"/>
        <v>0</v>
      </c>
    </row>
    <row r="40" spans="1:40" hidden="1" x14ac:dyDescent="0.15">
      <c r="A40" s="43">
        <v>320</v>
      </c>
      <c r="B40" s="38"/>
      <c r="C40" s="43"/>
      <c r="D40" s="37" t="s">
        <v>565</v>
      </c>
      <c r="E40" s="37" t="s">
        <v>117</v>
      </c>
      <c r="F40" s="37" t="s">
        <v>566</v>
      </c>
      <c r="G40" s="37" t="s">
        <v>567</v>
      </c>
      <c r="H40" s="37"/>
      <c r="I40" s="38"/>
      <c r="J40" s="39">
        <v>0</v>
      </c>
      <c r="K40" s="39">
        <v>0</v>
      </c>
      <c r="L40" s="39">
        <v>0</v>
      </c>
      <c r="M40" s="44">
        <f>SUM(テーブル22[[#This Row],[1月]:[3月]])</f>
        <v>0</v>
      </c>
      <c r="N40" s="41"/>
      <c r="O40" s="39"/>
      <c r="P4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 s="42">
        <v>0</v>
      </c>
      <c r="R40" s="42">
        <v>0</v>
      </c>
      <c r="S40" s="42">
        <v>0</v>
      </c>
      <c r="T40" s="42">
        <f>SUM(テーブル22[[#This Row],[4月]:[6月]])</f>
        <v>0</v>
      </c>
      <c r="U40" s="41"/>
      <c r="V40" s="42"/>
      <c r="W40" s="42">
        <f>IF(テーブル22[[#This Row],[1-3月残高]]="",テーブル22[[#This Row],[4-6月計]]-テーブル22[[#This Row],[入金額2]],IF(テーブル22[[#This Row],[1-3月残高]]&gt;0,テーブル22[[#This Row],[1-3月残高]]+テーブル22[[#This Row],[4-6月計]]-テーブル22[[#This Row],[入金額2]]))</f>
        <v>0</v>
      </c>
      <c r="X40" s="42"/>
      <c r="Y40" s="42"/>
      <c r="Z40" s="42"/>
      <c r="AA40" s="42">
        <f>SUM(テーブル22[[#This Row],[7月]:[9月]])</f>
        <v>0</v>
      </c>
      <c r="AB40" s="41"/>
      <c r="AC40" s="42"/>
      <c r="AD40" s="42">
        <f>IF(テーブル22[[#This Row],[1-6月残高]]=0,テーブル22[[#This Row],[7-9月計]]-テーブル22[[#This Row],[入金額3]],IF(テーブル22[[#This Row],[1-6月残高]]&gt;0,テーブル22[[#This Row],[1-6月残高]]+テーブル22[[#This Row],[7-9月計]]-テーブル22[[#This Row],[入金額3]]))</f>
        <v>0</v>
      </c>
      <c r="AE40" s="42"/>
      <c r="AF40" s="42"/>
      <c r="AG40" s="42"/>
      <c r="AH40" s="42">
        <f>SUM(テーブル22[[#This Row],[10月]:[12月]])</f>
        <v>0</v>
      </c>
      <c r="AI40" s="41"/>
      <c r="AJ40" s="42"/>
      <c r="AK40" s="42">
        <f>IF(テーブル22[[#This Row],[1-9月残高]]=0,テーブル22[[#This Row],[10-12月計]]-テーブル22[[#This Row],[入金額4]],IF(テーブル22[[#This Row],[1-9月残高]]&gt;0,テーブル22[[#This Row],[1-9月残高]]+テーブル22[[#This Row],[10-12月計]]-テーブル22[[#This Row],[入金額4]]))</f>
        <v>0</v>
      </c>
      <c r="AL40" s="42">
        <f>SUM(テーブル22[[#This Row],[1-3月計]],テーブル22[[#This Row],[4-6月計]],テーブル22[[#This Row],[7-9月計]],テーブル22[[#This Row],[10-12月計]]-テーブル22[[#This Row],[入金合計]])</f>
        <v>0</v>
      </c>
      <c r="AM40" s="42">
        <f>SUM(テーブル22[[#This Row],[入金額]],テーブル22[[#This Row],[入金額2]],テーブル22[[#This Row],[入金額3]],テーブル22[[#This Row],[入金額4]])</f>
        <v>0</v>
      </c>
      <c r="AN40" s="38">
        <f t="shared" si="0"/>
        <v>0</v>
      </c>
    </row>
    <row r="41" spans="1:40" hidden="1" x14ac:dyDescent="0.15">
      <c r="A41" s="43">
        <v>322</v>
      </c>
      <c r="B41" s="38"/>
      <c r="C41" s="43"/>
      <c r="D41" s="37" t="s">
        <v>568</v>
      </c>
      <c r="E41" s="37" t="s">
        <v>117</v>
      </c>
      <c r="F41" s="37" t="s">
        <v>569</v>
      </c>
      <c r="G41" s="37" t="s">
        <v>570</v>
      </c>
      <c r="H41" s="37"/>
      <c r="I41" s="38"/>
      <c r="J41" s="39">
        <v>0</v>
      </c>
      <c r="K41" s="39">
        <v>270</v>
      </c>
      <c r="L41" s="39">
        <v>0</v>
      </c>
      <c r="M41" s="44">
        <f>SUM(テーブル22[[#This Row],[1月]:[3月]])</f>
        <v>270</v>
      </c>
      <c r="N41" s="41"/>
      <c r="O41" s="39"/>
      <c r="P41"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270</v>
      </c>
      <c r="Q41" s="42">
        <v>420</v>
      </c>
      <c r="R41" s="42">
        <v>0</v>
      </c>
      <c r="S41" s="42">
        <v>0</v>
      </c>
      <c r="T41" s="42">
        <f>SUM(テーブル22[[#This Row],[4月]:[6月]])</f>
        <v>420</v>
      </c>
      <c r="U41" s="41"/>
      <c r="V41" s="42"/>
      <c r="W41" s="42">
        <f>IF(テーブル22[[#This Row],[1-3月残高]]="",テーブル22[[#This Row],[4-6月計]]-テーブル22[[#This Row],[入金額2]],IF(テーブル22[[#This Row],[1-3月残高]]&gt;0,テーブル22[[#This Row],[1-3月残高]]+テーブル22[[#This Row],[4-6月計]]-テーブル22[[#This Row],[入金額2]]))</f>
        <v>690</v>
      </c>
      <c r="X41" s="42"/>
      <c r="Y41" s="42"/>
      <c r="Z41" s="42"/>
      <c r="AA41" s="42">
        <f>SUM(テーブル22[[#This Row],[7月]:[9月]])</f>
        <v>0</v>
      </c>
      <c r="AB41" s="41"/>
      <c r="AC41" s="42"/>
      <c r="AD41" s="42">
        <f>IF(テーブル22[[#This Row],[1-6月残高]]=0,テーブル22[[#This Row],[7-9月計]]-テーブル22[[#This Row],[入金額3]],IF(テーブル22[[#This Row],[1-6月残高]]&gt;0,テーブル22[[#This Row],[1-6月残高]]+テーブル22[[#This Row],[7-9月計]]-テーブル22[[#This Row],[入金額3]]))</f>
        <v>690</v>
      </c>
      <c r="AE41" s="42"/>
      <c r="AF41" s="42"/>
      <c r="AG41" s="42"/>
      <c r="AH41" s="42">
        <f>SUM(テーブル22[[#This Row],[10月]:[12月]])</f>
        <v>0</v>
      </c>
      <c r="AI41" s="41"/>
      <c r="AJ41" s="42"/>
      <c r="AK41" s="42">
        <f>IF(テーブル22[[#This Row],[1-9月残高]]=0,テーブル22[[#This Row],[10-12月計]]-テーブル22[[#This Row],[入金額4]],IF(テーブル22[[#This Row],[1-9月残高]]&gt;0,テーブル22[[#This Row],[1-9月残高]]+テーブル22[[#This Row],[10-12月計]]-テーブル22[[#This Row],[入金額4]]))</f>
        <v>690</v>
      </c>
      <c r="AL41" s="42">
        <f>SUM(テーブル22[[#This Row],[1-3月計]],テーブル22[[#This Row],[4-6月計]],テーブル22[[#This Row],[7-9月計]],テーブル22[[#This Row],[10-12月計]]-テーブル22[[#This Row],[入金合計]])</f>
        <v>690</v>
      </c>
      <c r="AM41" s="42">
        <f>SUM(テーブル22[[#This Row],[入金額]],テーブル22[[#This Row],[入金額2]],テーブル22[[#This Row],[入金額3]],テーブル22[[#This Row],[入金額4]])</f>
        <v>0</v>
      </c>
      <c r="AN41" s="38">
        <f t="shared" si="0"/>
        <v>690</v>
      </c>
    </row>
    <row r="42" spans="1:40" hidden="1" x14ac:dyDescent="0.15">
      <c r="A42" s="43">
        <v>401</v>
      </c>
      <c r="B42" s="38"/>
      <c r="C42" s="43"/>
      <c r="D42" s="37" t="s">
        <v>426</v>
      </c>
      <c r="E42" s="37" t="s">
        <v>160</v>
      </c>
      <c r="F42" s="37" t="s">
        <v>571</v>
      </c>
      <c r="G42" s="37" t="s">
        <v>572</v>
      </c>
      <c r="H42" s="37"/>
      <c r="I42" s="38"/>
      <c r="J42" s="39">
        <v>330</v>
      </c>
      <c r="K42" s="39">
        <v>1080</v>
      </c>
      <c r="L42" s="39">
        <v>810</v>
      </c>
      <c r="M42" s="44">
        <f>SUM(テーブル22[[#This Row],[1月]:[3月]])</f>
        <v>2220</v>
      </c>
      <c r="N42" s="41">
        <v>41372</v>
      </c>
      <c r="O42" s="39">
        <v>2220</v>
      </c>
      <c r="P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 s="42">
        <v>660</v>
      </c>
      <c r="R42" s="42">
        <v>1515</v>
      </c>
      <c r="S42" s="42">
        <v>825</v>
      </c>
      <c r="T42" s="42">
        <f>SUM(テーブル22[[#This Row],[4月]:[6月]])</f>
        <v>3000</v>
      </c>
      <c r="U42" s="41"/>
      <c r="V42" s="42"/>
      <c r="W42" s="42">
        <f>IF(テーブル22[[#This Row],[1-3月残高]]="",テーブル22[[#This Row],[4-6月計]]-テーブル22[[#This Row],[入金額2]],IF(テーブル22[[#This Row],[1-3月残高]]&gt;0,テーブル22[[#This Row],[1-3月残高]]+テーブル22[[#This Row],[4-6月計]]-テーブル22[[#This Row],[入金額2]]))</f>
        <v>3000</v>
      </c>
      <c r="X42" s="42"/>
      <c r="Y42" s="42"/>
      <c r="Z42" s="42"/>
      <c r="AA42" s="42">
        <f>SUM(テーブル22[[#This Row],[7月]:[9月]])</f>
        <v>0</v>
      </c>
      <c r="AB42" s="41"/>
      <c r="AC42" s="42"/>
      <c r="AD42" s="42">
        <f>IF(テーブル22[[#This Row],[1-6月残高]]=0,テーブル22[[#This Row],[7-9月計]]-テーブル22[[#This Row],[入金額3]],IF(テーブル22[[#This Row],[1-6月残高]]&gt;0,テーブル22[[#This Row],[1-6月残高]]+テーブル22[[#This Row],[7-9月計]]-テーブル22[[#This Row],[入金額3]]))</f>
        <v>3000</v>
      </c>
      <c r="AE42" s="42"/>
      <c r="AF42" s="42"/>
      <c r="AG42" s="42"/>
      <c r="AH42" s="42">
        <f>SUM(テーブル22[[#This Row],[10月]:[12月]])</f>
        <v>0</v>
      </c>
      <c r="AI42" s="41"/>
      <c r="AJ42" s="42"/>
      <c r="AK42" s="42">
        <f>IF(テーブル22[[#This Row],[1-9月残高]]=0,テーブル22[[#This Row],[10-12月計]]-テーブル22[[#This Row],[入金額4]],IF(テーブル22[[#This Row],[1-9月残高]]&gt;0,テーブル22[[#This Row],[1-9月残高]]+テーブル22[[#This Row],[10-12月計]]-テーブル22[[#This Row],[入金額4]]))</f>
        <v>3000</v>
      </c>
      <c r="AL42" s="42">
        <f>SUM(テーブル22[[#This Row],[1-3月計]],テーブル22[[#This Row],[4-6月計]],テーブル22[[#This Row],[7-9月計]],テーブル22[[#This Row],[10-12月計]]-テーブル22[[#This Row],[入金合計]])</f>
        <v>3000</v>
      </c>
      <c r="AM42" s="42">
        <f>SUM(テーブル22[[#This Row],[入金額]],テーブル22[[#This Row],[入金額2]],テーブル22[[#This Row],[入金額3]],テーブル22[[#This Row],[入金額4]])</f>
        <v>2220</v>
      </c>
      <c r="AN42" s="38">
        <f t="shared" si="0"/>
        <v>5220</v>
      </c>
    </row>
    <row r="43" spans="1:40" hidden="1" x14ac:dyDescent="0.15">
      <c r="A43" s="43">
        <v>402</v>
      </c>
      <c r="B43" s="38"/>
      <c r="C43" s="43"/>
      <c r="D43" s="37" t="s">
        <v>573</v>
      </c>
      <c r="E43" s="37" t="s">
        <v>160</v>
      </c>
      <c r="F43" s="37" t="s">
        <v>574</v>
      </c>
      <c r="G43" s="37" t="s">
        <v>575</v>
      </c>
      <c r="H43" s="37"/>
      <c r="I43" s="38"/>
      <c r="J43" s="39">
        <v>0</v>
      </c>
      <c r="K43" s="39">
        <v>0</v>
      </c>
      <c r="L43" s="39">
        <v>0</v>
      </c>
      <c r="M43" s="44">
        <f>SUM(テーブル22[[#This Row],[1月]:[3月]])</f>
        <v>0</v>
      </c>
      <c r="N43" s="41"/>
      <c r="O43" s="39"/>
      <c r="P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 s="42">
        <v>0</v>
      </c>
      <c r="R43" s="42">
        <v>0</v>
      </c>
      <c r="S43" s="42">
        <v>0</v>
      </c>
      <c r="T43" s="42">
        <f>SUM(テーブル22[[#This Row],[4月]:[6月]])</f>
        <v>0</v>
      </c>
      <c r="U43" s="41"/>
      <c r="V43" s="42"/>
      <c r="W43" s="42">
        <f>IF(テーブル22[[#This Row],[1-3月残高]]="",テーブル22[[#This Row],[4-6月計]]-テーブル22[[#This Row],[入金額2]],IF(テーブル22[[#This Row],[1-3月残高]]&gt;0,テーブル22[[#This Row],[1-3月残高]]+テーブル22[[#This Row],[4-6月計]]-テーブル22[[#This Row],[入金額2]]))</f>
        <v>0</v>
      </c>
      <c r="X43" s="42"/>
      <c r="Y43" s="42"/>
      <c r="Z43" s="42"/>
      <c r="AA43" s="42">
        <f>SUM(テーブル22[[#This Row],[7月]:[9月]])</f>
        <v>0</v>
      </c>
      <c r="AB43" s="41"/>
      <c r="AC43" s="42"/>
      <c r="AD43" s="42">
        <f>IF(テーブル22[[#This Row],[1-6月残高]]=0,テーブル22[[#This Row],[7-9月計]]-テーブル22[[#This Row],[入金額3]],IF(テーブル22[[#This Row],[1-6月残高]]&gt;0,テーブル22[[#This Row],[1-6月残高]]+テーブル22[[#This Row],[7-9月計]]-テーブル22[[#This Row],[入金額3]]))</f>
        <v>0</v>
      </c>
      <c r="AE43" s="42"/>
      <c r="AF43" s="42"/>
      <c r="AG43" s="42"/>
      <c r="AH43" s="42">
        <f>SUM(テーブル22[[#This Row],[10月]:[12月]])</f>
        <v>0</v>
      </c>
      <c r="AI43" s="41"/>
      <c r="AJ43" s="42"/>
      <c r="AK43" s="42">
        <f>IF(テーブル22[[#This Row],[1-9月残高]]=0,テーブル22[[#This Row],[10-12月計]]-テーブル22[[#This Row],[入金額4]],IF(テーブル22[[#This Row],[1-9月残高]]&gt;0,テーブル22[[#This Row],[1-9月残高]]+テーブル22[[#This Row],[10-12月計]]-テーブル22[[#This Row],[入金額4]]))</f>
        <v>0</v>
      </c>
      <c r="AL43" s="42">
        <f>SUM(テーブル22[[#This Row],[1-3月計]],テーブル22[[#This Row],[4-6月計]],テーブル22[[#This Row],[7-9月計]],テーブル22[[#This Row],[10-12月計]]-テーブル22[[#This Row],[入金合計]])</f>
        <v>0</v>
      </c>
      <c r="AM43" s="42">
        <f>SUM(テーブル22[[#This Row],[入金額]],テーブル22[[#This Row],[入金額2]],テーブル22[[#This Row],[入金額3]],テーブル22[[#This Row],[入金額4]])</f>
        <v>0</v>
      </c>
      <c r="AN43" s="38">
        <f t="shared" si="0"/>
        <v>0</v>
      </c>
    </row>
    <row r="44" spans="1:40" hidden="1" x14ac:dyDescent="0.15">
      <c r="A44" s="43">
        <v>403</v>
      </c>
      <c r="B44" s="38"/>
      <c r="C44" s="43"/>
      <c r="D44" s="37" t="s">
        <v>159</v>
      </c>
      <c r="E44" s="37" t="s">
        <v>160</v>
      </c>
      <c r="F44" s="37" t="s">
        <v>576</v>
      </c>
      <c r="G44" s="37" t="s">
        <v>159</v>
      </c>
      <c r="H44" s="37"/>
      <c r="I44" s="38"/>
      <c r="J44" s="39">
        <v>0</v>
      </c>
      <c r="K44" s="39">
        <v>0</v>
      </c>
      <c r="L44" s="39">
        <v>0</v>
      </c>
      <c r="M44" s="44">
        <f>SUM(テーブル22[[#This Row],[1月]:[3月]])</f>
        <v>0</v>
      </c>
      <c r="N44" s="41"/>
      <c r="O44" s="39"/>
      <c r="P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 s="42">
        <v>0</v>
      </c>
      <c r="R44" s="42">
        <v>0</v>
      </c>
      <c r="S44" s="42">
        <v>0</v>
      </c>
      <c r="T44" s="42">
        <f>SUM(テーブル22[[#This Row],[4月]:[6月]])</f>
        <v>0</v>
      </c>
      <c r="U44" s="41"/>
      <c r="V44" s="42"/>
      <c r="W44" s="42">
        <f>IF(テーブル22[[#This Row],[1-3月残高]]="",テーブル22[[#This Row],[4-6月計]]-テーブル22[[#This Row],[入金額2]],IF(テーブル22[[#This Row],[1-3月残高]]&gt;0,テーブル22[[#This Row],[1-3月残高]]+テーブル22[[#This Row],[4-6月計]]-テーブル22[[#This Row],[入金額2]]))</f>
        <v>0</v>
      </c>
      <c r="X44" s="42"/>
      <c r="Y44" s="42"/>
      <c r="Z44" s="42"/>
      <c r="AA44" s="42">
        <f>SUM(テーブル22[[#This Row],[7月]:[9月]])</f>
        <v>0</v>
      </c>
      <c r="AB44" s="41"/>
      <c r="AC44" s="42"/>
      <c r="AD44" s="42">
        <f>IF(テーブル22[[#This Row],[1-6月残高]]=0,テーブル22[[#This Row],[7-9月計]]-テーブル22[[#This Row],[入金額3]],IF(テーブル22[[#This Row],[1-6月残高]]&gt;0,テーブル22[[#This Row],[1-6月残高]]+テーブル22[[#This Row],[7-9月計]]-テーブル22[[#This Row],[入金額3]]))</f>
        <v>0</v>
      </c>
      <c r="AE44" s="42"/>
      <c r="AF44" s="42"/>
      <c r="AG44" s="42"/>
      <c r="AH44" s="42">
        <f>SUM(テーブル22[[#This Row],[10月]:[12月]])</f>
        <v>0</v>
      </c>
      <c r="AI44" s="41"/>
      <c r="AJ44" s="42"/>
      <c r="AK44" s="42">
        <f>IF(テーブル22[[#This Row],[1-9月残高]]=0,テーブル22[[#This Row],[10-12月計]]-テーブル22[[#This Row],[入金額4]],IF(テーブル22[[#This Row],[1-9月残高]]&gt;0,テーブル22[[#This Row],[1-9月残高]]+テーブル22[[#This Row],[10-12月計]]-テーブル22[[#This Row],[入金額4]]))</f>
        <v>0</v>
      </c>
      <c r="AL44" s="42">
        <f>SUM(テーブル22[[#This Row],[1-3月計]],テーブル22[[#This Row],[4-6月計]],テーブル22[[#This Row],[7-9月計]],テーブル22[[#This Row],[10-12月計]]-テーブル22[[#This Row],[入金合計]])</f>
        <v>0</v>
      </c>
      <c r="AM44" s="42">
        <f>SUM(テーブル22[[#This Row],[入金額]],テーブル22[[#This Row],[入金額2]],テーブル22[[#This Row],[入金額3]],テーブル22[[#This Row],[入金額4]])</f>
        <v>0</v>
      </c>
      <c r="AN44" s="38">
        <f t="shared" si="0"/>
        <v>0</v>
      </c>
    </row>
    <row r="45" spans="1:40" hidden="1" x14ac:dyDescent="0.15">
      <c r="A45" s="43">
        <v>404</v>
      </c>
      <c r="B45" s="38"/>
      <c r="C45" s="43"/>
      <c r="D45" s="37" t="s">
        <v>427</v>
      </c>
      <c r="E45" s="37" t="s">
        <v>160</v>
      </c>
      <c r="F45" s="37" t="s">
        <v>577</v>
      </c>
      <c r="G45" s="37" t="s">
        <v>578</v>
      </c>
      <c r="H45" s="37"/>
      <c r="I45" s="38"/>
      <c r="J45" s="39">
        <v>0</v>
      </c>
      <c r="K45" s="39">
        <v>0</v>
      </c>
      <c r="L45" s="39">
        <v>345</v>
      </c>
      <c r="M45" s="44">
        <f>SUM(テーブル22[[#This Row],[1月]:[3月]])</f>
        <v>345</v>
      </c>
      <c r="N45" s="41"/>
      <c r="O45" s="39"/>
      <c r="P45"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345</v>
      </c>
      <c r="Q45" s="42">
        <v>4650</v>
      </c>
      <c r="R45" s="42">
        <v>720</v>
      </c>
      <c r="S45" s="42">
        <v>0</v>
      </c>
      <c r="T45" s="42">
        <f>SUM(テーブル22[[#This Row],[4月]:[6月]])</f>
        <v>5370</v>
      </c>
      <c r="U45" s="41"/>
      <c r="V45" s="42"/>
      <c r="W45" s="42">
        <f>IF(テーブル22[[#This Row],[1-3月残高]]="",テーブル22[[#This Row],[4-6月計]]-テーブル22[[#This Row],[入金額2]],IF(テーブル22[[#This Row],[1-3月残高]]&gt;0,テーブル22[[#This Row],[1-3月残高]]+テーブル22[[#This Row],[4-6月計]]-テーブル22[[#This Row],[入金額2]]))</f>
        <v>5715</v>
      </c>
      <c r="X45" s="42"/>
      <c r="Y45" s="42"/>
      <c r="Z45" s="42"/>
      <c r="AA45" s="42">
        <f>SUM(テーブル22[[#This Row],[7月]:[9月]])</f>
        <v>0</v>
      </c>
      <c r="AB45" s="41"/>
      <c r="AC45" s="42"/>
      <c r="AD45" s="42">
        <f>IF(テーブル22[[#This Row],[1-6月残高]]=0,テーブル22[[#This Row],[7-9月計]]-テーブル22[[#This Row],[入金額3]],IF(テーブル22[[#This Row],[1-6月残高]]&gt;0,テーブル22[[#This Row],[1-6月残高]]+テーブル22[[#This Row],[7-9月計]]-テーブル22[[#This Row],[入金額3]]))</f>
        <v>5715</v>
      </c>
      <c r="AE45" s="42"/>
      <c r="AF45" s="42"/>
      <c r="AG45" s="42"/>
      <c r="AH45" s="42">
        <f>SUM(テーブル22[[#This Row],[10月]:[12月]])</f>
        <v>0</v>
      </c>
      <c r="AI45" s="41"/>
      <c r="AJ45" s="42"/>
      <c r="AK45" s="42">
        <f>IF(テーブル22[[#This Row],[1-9月残高]]=0,テーブル22[[#This Row],[10-12月計]]-テーブル22[[#This Row],[入金額4]],IF(テーブル22[[#This Row],[1-9月残高]]&gt;0,テーブル22[[#This Row],[1-9月残高]]+テーブル22[[#This Row],[10-12月計]]-テーブル22[[#This Row],[入金額4]]))</f>
        <v>5715</v>
      </c>
      <c r="AL45" s="42">
        <f>SUM(テーブル22[[#This Row],[1-3月計]],テーブル22[[#This Row],[4-6月計]],テーブル22[[#This Row],[7-9月計]],テーブル22[[#This Row],[10-12月計]]-テーブル22[[#This Row],[入金合計]])</f>
        <v>5715</v>
      </c>
      <c r="AM45" s="42">
        <f>SUM(テーブル22[[#This Row],[入金額]],テーブル22[[#This Row],[入金額2]],テーブル22[[#This Row],[入金額3]],テーブル22[[#This Row],[入金額4]])</f>
        <v>0</v>
      </c>
      <c r="AN45" s="38">
        <f t="shared" si="0"/>
        <v>5715</v>
      </c>
    </row>
    <row r="46" spans="1:40" hidden="1" x14ac:dyDescent="0.15">
      <c r="A46" s="43">
        <v>405</v>
      </c>
      <c r="B46" s="38"/>
      <c r="C46" s="43"/>
      <c r="D46" s="37" t="s">
        <v>579</v>
      </c>
      <c r="E46" s="37" t="s">
        <v>160</v>
      </c>
      <c r="F46" s="37" t="s">
        <v>580</v>
      </c>
      <c r="G46" s="37" t="s">
        <v>581</v>
      </c>
      <c r="H46" s="37"/>
      <c r="I46" s="38"/>
      <c r="J46" s="39">
        <v>0</v>
      </c>
      <c r="K46" s="39">
        <v>0</v>
      </c>
      <c r="L46" s="39">
        <v>0</v>
      </c>
      <c r="M46" s="44">
        <f>SUM(テーブル22[[#This Row],[1月]:[3月]])</f>
        <v>0</v>
      </c>
      <c r="N46" s="41"/>
      <c r="O46" s="39"/>
      <c r="P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 s="42">
        <v>0</v>
      </c>
      <c r="R46" s="42">
        <v>0</v>
      </c>
      <c r="S46" s="42">
        <v>0</v>
      </c>
      <c r="T46" s="42">
        <f>SUM(テーブル22[[#This Row],[4月]:[6月]])</f>
        <v>0</v>
      </c>
      <c r="U46" s="41"/>
      <c r="V46" s="42"/>
      <c r="W46" s="42">
        <f>IF(テーブル22[[#This Row],[1-3月残高]]="",テーブル22[[#This Row],[4-6月計]]-テーブル22[[#This Row],[入金額2]],IF(テーブル22[[#This Row],[1-3月残高]]&gt;0,テーブル22[[#This Row],[1-3月残高]]+テーブル22[[#This Row],[4-6月計]]-テーブル22[[#This Row],[入金額2]]))</f>
        <v>0</v>
      </c>
      <c r="X46" s="42"/>
      <c r="Y46" s="42"/>
      <c r="Z46" s="42"/>
      <c r="AA46" s="42">
        <f>SUM(テーブル22[[#This Row],[7月]:[9月]])</f>
        <v>0</v>
      </c>
      <c r="AB46" s="41"/>
      <c r="AC46" s="42"/>
      <c r="AD46" s="42">
        <f>IF(テーブル22[[#This Row],[1-6月残高]]=0,テーブル22[[#This Row],[7-9月計]]-テーブル22[[#This Row],[入金額3]],IF(テーブル22[[#This Row],[1-6月残高]]&gt;0,テーブル22[[#This Row],[1-6月残高]]+テーブル22[[#This Row],[7-9月計]]-テーブル22[[#This Row],[入金額3]]))</f>
        <v>0</v>
      </c>
      <c r="AE46" s="42"/>
      <c r="AF46" s="42"/>
      <c r="AG46" s="42"/>
      <c r="AH46" s="42">
        <f>SUM(テーブル22[[#This Row],[10月]:[12月]])</f>
        <v>0</v>
      </c>
      <c r="AI46" s="41"/>
      <c r="AJ46" s="42"/>
      <c r="AK46" s="42">
        <f>IF(テーブル22[[#This Row],[1-9月残高]]=0,テーブル22[[#This Row],[10-12月計]]-テーブル22[[#This Row],[入金額4]],IF(テーブル22[[#This Row],[1-9月残高]]&gt;0,テーブル22[[#This Row],[1-9月残高]]+テーブル22[[#This Row],[10-12月計]]-テーブル22[[#This Row],[入金額4]]))</f>
        <v>0</v>
      </c>
      <c r="AL46" s="42">
        <f>SUM(テーブル22[[#This Row],[1-3月計]],テーブル22[[#This Row],[4-6月計]],テーブル22[[#This Row],[7-9月計]],テーブル22[[#This Row],[10-12月計]]-テーブル22[[#This Row],[入金合計]])</f>
        <v>0</v>
      </c>
      <c r="AM46" s="42">
        <f>SUM(テーブル22[[#This Row],[入金額]],テーブル22[[#This Row],[入金額2]],テーブル22[[#This Row],[入金額3]],テーブル22[[#This Row],[入金額4]])</f>
        <v>0</v>
      </c>
      <c r="AN46" s="38">
        <f t="shared" si="0"/>
        <v>0</v>
      </c>
    </row>
    <row r="47" spans="1:40" hidden="1" x14ac:dyDescent="0.15">
      <c r="A47" s="43">
        <v>408</v>
      </c>
      <c r="B47" s="38"/>
      <c r="C47" s="43"/>
      <c r="D47" s="37" t="s">
        <v>582</v>
      </c>
      <c r="E47" s="37" t="s">
        <v>160</v>
      </c>
      <c r="F47" s="37" t="s">
        <v>583</v>
      </c>
      <c r="G47" s="37" t="s">
        <v>584</v>
      </c>
      <c r="H47" s="37"/>
      <c r="I47" s="38"/>
      <c r="J47" s="39">
        <v>0</v>
      </c>
      <c r="K47" s="39">
        <v>0</v>
      </c>
      <c r="L47" s="39">
        <v>0</v>
      </c>
      <c r="M47" s="44">
        <f>SUM(テーブル22[[#This Row],[1月]:[3月]])</f>
        <v>0</v>
      </c>
      <c r="N47" s="41"/>
      <c r="O47" s="39"/>
      <c r="P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 s="42">
        <v>0</v>
      </c>
      <c r="R47" s="42">
        <v>0</v>
      </c>
      <c r="S47" s="42">
        <v>0</v>
      </c>
      <c r="T47" s="42">
        <f>SUM(テーブル22[[#This Row],[4月]:[6月]])</f>
        <v>0</v>
      </c>
      <c r="U47" s="41"/>
      <c r="V47" s="42"/>
      <c r="W47" s="42">
        <f>IF(テーブル22[[#This Row],[1-3月残高]]="",テーブル22[[#This Row],[4-6月計]]-テーブル22[[#This Row],[入金額2]],IF(テーブル22[[#This Row],[1-3月残高]]&gt;0,テーブル22[[#This Row],[1-3月残高]]+テーブル22[[#This Row],[4-6月計]]-テーブル22[[#This Row],[入金額2]]))</f>
        <v>0</v>
      </c>
      <c r="X47" s="42"/>
      <c r="Y47" s="42"/>
      <c r="Z47" s="42"/>
      <c r="AA47" s="42">
        <f>SUM(テーブル22[[#This Row],[7月]:[9月]])</f>
        <v>0</v>
      </c>
      <c r="AB47" s="41"/>
      <c r="AC47" s="42"/>
      <c r="AD47" s="42">
        <f>IF(テーブル22[[#This Row],[1-6月残高]]=0,テーブル22[[#This Row],[7-9月計]]-テーブル22[[#This Row],[入金額3]],IF(テーブル22[[#This Row],[1-6月残高]]&gt;0,テーブル22[[#This Row],[1-6月残高]]+テーブル22[[#This Row],[7-9月計]]-テーブル22[[#This Row],[入金額3]]))</f>
        <v>0</v>
      </c>
      <c r="AE47" s="42"/>
      <c r="AF47" s="42"/>
      <c r="AG47" s="42"/>
      <c r="AH47" s="42">
        <f>SUM(テーブル22[[#This Row],[10月]:[12月]])</f>
        <v>0</v>
      </c>
      <c r="AI47" s="41"/>
      <c r="AJ47" s="42"/>
      <c r="AK47" s="42">
        <f>IF(テーブル22[[#This Row],[1-9月残高]]=0,テーブル22[[#This Row],[10-12月計]]-テーブル22[[#This Row],[入金額4]],IF(テーブル22[[#This Row],[1-9月残高]]&gt;0,テーブル22[[#This Row],[1-9月残高]]+テーブル22[[#This Row],[10-12月計]]-テーブル22[[#This Row],[入金額4]]))</f>
        <v>0</v>
      </c>
      <c r="AL47" s="42">
        <f>SUM(テーブル22[[#This Row],[1-3月計]],テーブル22[[#This Row],[4-6月計]],テーブル22[[#This Row],[7-9月計]],テーブル22[[#This Row],[10-12月計]]-テーブル22[[#This Row],[入金合計]])</f>
        <v>0</v>
      </c>
      <c r="AM47" s="42">
        <f>SUM(テーブル22[[#This Row],[入金額]],テーブル22[[#This Row],[入金額2]],テーブル22[[#This Row],[入金額3]],テーブル22[[#This Row],[入金額4]])</f>
        <v>0</v>
      </c>
      <c r="AN47" s="38">
        <f t="shared" si="0"/>
        <v>0</v>
      </c>
    </row>
    <row r="48" spans="1:40" hidden="1" x14ac:dyDescent="0.15">
      <c r="A48" s="43">
        <v>409</v>
      </c>
      <c r="B48" s="38"/>
      <c r="C48" s="43"/>
      <c r="D48" s="37" t="s">
        <v>256</v>
      </c>
      <c r="E48" s="37" t="s">
        <v>160</v>
      </c>
      <c r="F48" s="37" t="s">
        <v>585</v>
      </c>
      <c r="G48" s="37" t="s">
        <v>256</v>
      </c>
      <c r="H48" s="37"/>
      <c r="I48" s="38"/>
      <c r="J48" s="39">
        <v>0</v>
      </c>
      <c r="K48" s="39">
        <v>0</v>
      </c>
      <c r="L48" s="39">
        <v>0</v>
      </c>
      <c r="M48" s="44">
        <f>SUM(テーブル22[[#This Row],[1月]:[3月]])</f>
        <v>0</v>
      </c>
      <c r="N48" s="41"/>
      <c r="O48" s="39"/>
      <c r="P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 s="42">
        <v>0</v>
      </c>
      <c r="R48" s="42">
        <v>0</v>
      </c>
      <c r="S48" s="42">
        <v>0</v>
      </c>
      <c r="T48" s="42">
        <f>SUM(テーブル22[[#This Row],[4月]:[6月]])</f>
        <v>0</v>
      </c>
      <c r="U48" s="41"/>
      <c r="V48" s="42"/>
      <c r="W48" s="42">
        <f>IF(テーブル22[[#This Row],[1-3月残高]]="",テーブル22[[#This Row],[4-6月計]]-テーブル22[[#This Row],[入金額2]],IF(テーブル22[[#This Row],[1-3月残高]]&gt;0,テーブル22[[#This Row],[1-3月残高]]+テーブル22[[#This Row],[4-6月計]]-テーブル22[[#This Row],[入金額2]]))</f>
        <v>0</v>
      </c>
      <c r="X48" s="42"/>
      <c r="Y48" s="42"/>
      <c r="Z48" s="42"/>
      <c r="AA48" s="42">
        <f>SUM(テーブル22[[#This Row],[7月]:[9月]])</f>
        <v>0</v>
      </c>
      <c r="AB48" s="41"/>
      <c r="AC48" s="42"/>
      <c r="AD48" s="42">
        <f>IF(テーブル22[[#This Row],[1-6月残高]]=0,テーブル22[[#This Row],[7-9月計]]-テーブル22[[#This Row],[入金額3]],IF(テーブル22[[#This Row],[1-6月残高]]&gt;0,テーブル22[[#This Row],[1-6月残高]]+テーブル22[[#This Row],[7-9月計]]-テーブル22[[#This Row],[入金額3]]))</f>
        <v>0</v>
      </c>
      <c r="AE48" s="42"/>
      <c r="AF48" s="42"/>
      <c r="AG48" s="42"/>
      <c r="AH48" s="42">
        <f>SUM(テーブル22[[#This Row],[10月]:[12月]])</f>
        <v>0</v>
      </c>
      <c r="AI48" s="41"/>
      <c r="AJ48" s="42"/>
      <c r="AK48" s="42">
        <f>IF(テーブル22[[#This Row],[1-9月残高]]=0,テーブル22[[#This Row],[10-12月計]]-テーブル22[[#This Row],[入金額4]],IF(テーブル22[[#This Row],[1-9月残高]]&gt;0,テーブル22[[#This Row],[1-9月残高]]+テーブル22[[#This Row],[10-12月計]]-テーブル22[[#This Row],[入金額4]]))</f>
        <v>0</v>
      </c>
      <c r="AL48" s="42">
        <f>SUM(テーブル22[[#This Row],[1-3月計]],テーブル22[[#This Row],[4-6月計]],テーブル22[[#This Row],[7-9月計]],テーブル22[[#This Row],[10-12月計]]-テーブル22[[#This Row],[入金合計]])</f>
        <v>0</v>
      </c>
      <c r="AM48" s="42">
        <f>SUM(テーブル22[[#This Row],[入金額]],テーブル22[[#This Row],[入金額2]],テーブル22[[#This Row],[入金額3]],テーブル22[[#This Row],[入金額4]])</f>
        <v>0</v>
      </c>
      <c r="AN48" s="38">
        <f t="shared" si="0"/>
        <v>0</v>
      </c>
    </row>
    <row r="49" spans="1:40" hidden="1" x14ac:dyDescent="0.15">
      <c r="A49" s="43">
        <v>410</v>
      </c>
      <c r="B49" s="38"/>
      <c r="C49" s="43"/>
      <c r="D49" s="37" t="s">
        <v>428</v>
      </c>
      <c r="E49" s="37" t="s">
        <v>160</v>
      </c>
      <c r="F49" s="37" t="s">
        <v>586</v>
      </c>
      <c r="G49" s="37" t="s">
        <v>587</v>
      </c>
      <c r="H49" s="37"/>
      <c r="I49" s="38"/>
      <c r="J49" s="39">
        <v>510</v>
      </c>
      <c r="K49" s="39">
        <v>270</v>
      </c>
      <c r="L49" s="39">
        <v>570</v>
      </c>
      <c r="M49" s="44">
        <f>SUM(テーブル22[[#This Row],[1月]:[3月]])</f>
        <v>1350</v>
      </c>
      <c r="N49" s="41"/>
      <c r="O49" s="39"/>
      <c r="P49"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1350</v>
      </c>
      <c r="Q49" s="42">
        <v>330</v>
      </c>
      <c r="R49" s="42">
        <v>240</v>
      </c>
      <c r="S49" s="42">
        <v>930</v>
      </c>
      <c r="T49" s="42">
        <f>SUM(テーブル22[[#This Row],[4月]:[6月]])</f>
        <v>1500</v>
      </c>
      <c r="U49" s="41"/>
      <c r="V49" s="42"/>
      <c r="W49" s="42">
        <f>IF(テーブル22[[#This Row],[1-3月残高]]="",テーブル22[[#This Row],[4-6月計]]-テーブル22[[#This Row],[入金額2]],IF(テーブル22[[#This Row],[1-3月残高]]&gt;0,テーブル22[[#This Row],[1-3月残高]]+テーブル22[[#This Row],[4-6月計]]-テーブル22[[#This Row],[入金額2]]))</f>
        <v>2850</v>
      </c>
      <c r="X49" s="42"/>
      <c r="Y49" s="42"/>
      <c r="Z49" s="42"/>
      <c r="AA49" s="42">
        <f>SUM(テーブル22[[#This Row],[7月]:[9月]])</f>
        <v>0</v>
      </c>
      <c r="AB49" s="41"/>
      <c r="AC49" s="42"/>
      <c r="AD49" s="42">
        <f>IF(テーブル22[[#This Row],[1-6月残高]]=0,テーブル22[[#This Row],[7-9月計]]-テーブル22[[#This Row],[入金額3]],IF(テーブル22[[#This Row],[1-6月残高]]&gt;0,テーブル22[[#This Row],[1-6月残高]]+テーブル22[[#This Row],[7-9月計]]-テーブル22[[#This Row],[入金額3]]))</f>
        <v>2850</v>
      </c>
      <c r="AE49" s="42"/>
      <c r="AF49" s="42"/>
      <c r="AG49" s="42"/>
      <c r="AH49" s="42">
        <f>SUM(テーブル22[[#This Row],[10月]:[12月]])</f>
        <v>0</v>
      </c>
      <c r="AI49" s="41"/>
      <c r="AJ49" s="42"/>
      <c r="AK49" s="42">
        <f>IF(テーブル22[[#This Row],[1-9月残高]]=0,テーブル22[[#This Row],[10-12月計]]-テーブル22[[#This Row],[入金額4]],IF(テーブル22[[#This Row],[1-9月残高]]&gt;0,テーブル22[[#This Row],[1-9月残高]]+テーブル22[[#This Row],[10-12月計]]-テーブル22[[#This Row],[入金額4]]))</f>
        <v>2850</v>
      </c>
      <c r="AL49" s="42">
        <f>SUM(テーブル22[[#This Row],[1-3月計]],テーブル22[[#This Row],[4-6月計]],テーブル22[[#This Row],[7-9月計]],テーブル22[[#This Row],[10-12月計]]-テーブル22[[#This Row],[入金合計]])</f>
        <v>2850</v>
      </c>
      <c r="AM49" s="42">
        <f>SUM(テーブル22[[#This Row],[入金額]],テーブル22[[#This Row],[入金額2]],テーブル22[[#This Row],[入金額3]],テーブル22[[#This Row],[入金額4]])</f>
        <v>0</v>
      </c>
      <c r="AN49" s="38">
        <f t="shared" si="0"/>
        <v>2850</v>
      </c>
    </row>
    <row r="50" spans="1:40" s="4" customFormat="1" hidden="1" x14ac:dyDescent="0.15">
      <c r="A50" s="45">
        <v>412</v>
      </c>
      <c r="B50" s="46" t="s">
        <v>1864</v>
      </c>
      <c r="C50" s="46"/>
      <c r="D50" s="46" t="s">
        <v>588</v>
      </c>
      <c r="E50" s="37" t="s">
        <v>160</v>
      </c>
      <c r="F50" s="37" t="s">
        <v>589</v>
      </c>
      <c r="G50" s="37" t="s">
        <v>590</v>
      </c>
      <c r="H50" s="37"/>
      <c r="I50" s="46"/>
      <c r="J50" s="48">
        <v>2010</v>
      </c>
      <c r="K50" s="48">
        <v>330</v>
      </c>
      <c r="L50" s="48">
        <v>780</v>
      </c>
      <c r="M50" s="49">
        <f>SUM(テーブル22[[#This Row],[1月]:[3月]])</f>
        <v>3120</v>
      </c>
      <c r="N50" s="52">
        <v>41379</v>
      </c>
      <c r="O50" s="48">
        <v>3120</v>
      </c>
      <c r="P5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 s="51">
        <v>1380</v>
      </c>
      <c r="R50" s="51">
        <v>1290</v>
      </c>
      <c r="S50" s="51">
        <v>660</v>
      </c>
      <c r="T50" s="51">
        <f>SUM(テーブル22[[#This Row],[4月]:[6月]])</f>
        <v>3330</v>
      </c>
      <c r="U50" s="52"/>
      <c r="V50" s="51"/>
      <c r="W50" s="51">
        <f>IF(テーブル22[[#This Row],[1-3月残高]]="",テーブル22[[#This Row],[4-6月計]]-テーブル22[[#This Row],[入金額2]],IF(テーブル22[[#This Row],[1-3月残高]]&gt;0,テーブル22[[#This Row],[1-3月残高]]+テーブル22[[#This Row],[4-6月計]]-テーブル22[[#This Row],[入金額2]]))</f>
        <v>3330</v>
      </c>
      <c r="X50" s="51"/>
      <c r="Y50" s="51"/>
      <c r="Z50" s="51"/>
      <c r="AA50" s="51">
        <f>SUM(テーブル22[[#This Row],[7月]:[9月]])</f>
        <v>0</v>
      </c>
      <c r="AB50" s="52"/>
      <c r="AC50" s="51"/>
      <c r="AD50" s="51">
        <f>IF(テーブル22[[#This Row],[1-6月残高]]=0,テーブル22[[#This Row],[7-9月計]]-テーブル22[[#This Row],[入金額3]],IF(テーブル22[[#This Row],[1-6月残高]]&gt;0,テーブル22[[#This Row],[1-6月残高]]+テーブル22[[#This Row],[7-9月計]]-テーブル22[[#This Row],[入金額3]]))</f>
        <v>3330</v>
      </c>
      <c r="AE50" s="51"/>
      <c r="AF50" s="51"/>
      <c r="AG50" s="51"/>
      <c r="AH50" s="51">
        <f>SUM(テーブル22[[#This Row],[10月]:[12月]])</f>
        <v>0</v>
      </c>
      <c r="AI50" s="52"/>
      <c r="AJ50" s="51"/>
      <c r="AK50" s="51">
        <f>IF(テーブル22[[#This Row],[1-9月残高]]=0,テーブル22[[#This Row],[10-12月計]]-テーブル22[[#This Row],[入金額4]],IF(テーブル22[[#This Row],[1-9月残高]]&gt;0,テーブル22[[#This Row],[1-9月残高]]+テーブル22[[#This Row],[10-12月計]]-テーブル22[[#This Row],[入金額4]]))</f>
        <v>3330</v>
      </c>
      <c r="AL50" s="51">
        <f>SUM(テーブル22[[#This Row],[1-3月計]],テーブル22[[#This Row],[4-6月計]],テーブル22[[#This Row],[7-9月計]],テーブル22[[#This Row],[10-12月計]]-テーブル22[[#This Row],[入金合計]])</f>
        <v>3330</v>
      </c>
      <c r="AM50" s="51">
        <f>SUM(テーブル22[[#This Row],[入金額]],テーブル22[[#This Row],[入金額2]],テーブル22[[#This Row],[入金額3]],テーブル22[[#This Row],[入金額4]])</f>
        <v>3120</v>
      </c>
      <c r="AN50" s="46">
        <f t="shared" si="0"/>
        <v>6450</v>
      </c>
    </row>
    <row r="51" spans="1:40" hidden="1" x14ac:dyDescent="0.15">
      <c r="A51" s="43">
        <v>413</v>
      </c>
      <c r="B51" s="38"/>
      <c r="C51" s="43"/>
      <c r="D51" s="37" t="s">
        <v>429</v>
      </c>
      <c r="E51" s="37" t="s">
        <v>117</v>
      </c>
      <c r="F51" s="37" t="s">
        <v>591</v>
      </c>
      <c r="G51" s="37" t="s">
        <v>592</v>
      </c>
      <c r="H51" s="37"/>
      <c r="I51" s="38"/>
      <c r="J51" s="39">
        <v>0</v>
      </c>
      <c r="K51" s="39">
        <v>0</v>
      </c>
      <c r="L51" s="39">
        <v>0</v>
      </c>
      <c r="M51" s="44">
        <f>SUM(テーブル22[[#This Row],[1月]:[3月]])</f>
        <v>0</v>
      </c>
      <c r="N51" s="41"/>
      <c r="O51" s="39"/>
      <c r="P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 s="42">
        <v>0</v>
      </c>
      <c r="R51" s="42">
        <v>0</v>
      </c>
      <c r="S51" s="42">
        <v>0</v>
      </c>
      <c r="T51" s="42">
        <f>SUM(テーブル22[[#This Row],[4月]:[6月]])</f>
        <v>0</v>
      </c>
      <c r="U51" s="41"/>
      <c r="V51" s="42"/>
      <c r="W51" s="42">
        <f>IF(テーブル22[[#This Row],[1-3月残高]]="",テーブル22[[#This Row],[4-6月計]]-テーブル22[[#This Row],[入金額2]],IF(テーブル22[[#This Row],[1-3月残高]]&gt;0,テーブル22[[#This Row],[1-3月残高]]+テーブル22[[#This Row],[4-6月計]]-テーブル22[[#This Row],[入金額2]]))</f>
        <v>0</v>
      </c>
      <c r="X51" s="42"/>
      <c r="Y51" s="42"/>
      <c r="Z51" s="42"/>
      <c r="AA51" s="42">
        <f>SUM(テーブル22[[#This Row],[7月]:[9月]])</f>
        <v>0</v>
      </c>
      <c r="AB51" s="41"/>
      <c r="AC51" s="42"/>
      <c r="AD51" s="42">
        <f>IF(テーブル22[[#This Row],[1-6月残高]]=0,テーブル22[[#This Row],[7-9月計]]-テーブル22[[#This Row],[入金額3]],IF(テーブル22[[#This Row],[1-6月残高]]&gt;0,テーブル22[[#This Row],[1-6月残高]]+テーブル22[[#This Row],[7-9月計]]-テーブル22[[#This Row],[入金額3]]))</f>
        <v>0</v>
      </c>
      <c r="AE51" s="42"/>
      <c r="AF51" s="42"/>
      <c r="AG51" s="42"/>
      <c r="AH51" s="42">
        <f>SUM(テーブル22[[#This Row],[10月]:[12月]])</f>
        <v>0</v>
      </c>
      <c r="AI51" s="41"/>
      <c r="AJ51" s="42"/>
      <c r="AK51" s="42">
        <f>IF(テーブル22[[#This Row],[1-9月残高]]=0,テーブル22[[#This Row],[10-12月計]]-テーブル22[[#This Row],[入金額4]],IF(テーブル22[[#This Row],[1-9月残高]]&gt;0,テーブル22[[#This Row],[1-9月残高]]+テーブル22[[#This Row],[10-12月計]]-テーブル22[[#This Row],[入金額4]]))</f>
        <v>0</v>
      </c>
      <c r="AL51" s="42">
        <f>SUM(テーブル22[[#This Row],[1-3月計]],テーブル22[[#This Row],[4-6月計]],テーブル22[[#This Row],[7-9月計]],テーブル22[[#This Row],[10-12月計]]-テーブル22[[#This Row],[入金合計]])</f>
        <v>0</v>
      </c>
      <c r="AM51" s="42">
        <f>SUM(テーブル22[[#This Row],[入金額]],テーブル22[[#This Row],[入金額2]],テーブル22[[#This Row],[入金額3]],テーブル22[[#This Row],[入金額4]])</f>
        <v>0</v>
      </c>
      <c r="AN51" s="38">
        <f t="shared" si="0"/>
        <v>0</v>
      </c>
    </row>
    <row r="52" spans="1:40" hidden="1" x14ac:dyDescent="0.15">
      <c r="A52" s="43">
        <v>414</v>
      </c>
      <c r="B52" s="38"/>
      <c r="C52" s="43"/>
      <c r="D52" s="37" t="s">
        <v>593</v>
      </c>
      <c r="E52" s="37" t="s">
        <v>160</v>
      </c>
      <c r="F52" s="37" t="s">
        <v>594</v>
      </c>
      <c r="G52" s="37" t="s">
        <v>595</v>
      </c>
      <c r="H52" s="37"/>
      <c r="I52" s="38"/>
      <c r="J52" s="39">
        <v>300</v>
      </c>
      <c r="K52" s="39">
        <v>150</v>
      </c>
      <c r="L52" s="39">
        <v>270</v>
      </c>
      <c r="M52" s="44">
        <f>SUM(テーブル22[[#This Row],[1月]:[3月]])</f>
        <v>720</v>
      </c>
      <c r="N52" s="41"/>
      <c r="O52" s="39"/>
      <c r="P52"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720</v>
      </c>
      <c r="Q52" s="42">
        <v>600</v>
      </c>
      <c r="R52" s="42">
        <v>330</v>
      </c>
      <c r="S52" s="42">
        <v>210</v>
      </c>
      <c r="T52" s="42">
        <f>SUM(テーブル22[[#This Row],[4月]:[6月]])</f>
        <v>1140</v>
      </c>
      <c r="U52" s="41"/>
      <c r="V52" s="42"/>
      <c r="W52" s="42">
        <f>IF(テーブル22[[#This Row],[1-3月残高]]="",テーブル22[[#This Row],[4-6月計]]-テーブル22[[#This Row],[入金額2]],IF(テーブル22[[#This Row],[1-3月残高]]&gt;0,テーブル22[[#This Row],[1-3月残高]]+テーブル22[[#This Row],[4-6月計]]-テーブル22[[#This Row],[入金額2]]))</f>
        <v>1860</v>
      </c>
      <c r="X52" s="42"/>
      <c r="Y52" s="42"/>
      <c r="Z52" s="42"/>
      <c r="AA52" s="42">
        <f>SUM(テーブル22[[#This Row],[7月]:[9月]])</f>
        <v>0</v>
      </c>
      <c r="AB52" s="41"/>
      <c r="AC52" s="42"/>
      <c r="AD52" s="42">
        <f>IF(テーブル22[[#This Row],[1-6月残高]]=0,テーブル22[[#This Row],[7-9月計]]-テーブル22[[#This Row],[入金額3]],IF(テーブル22[[#This Row],[1-6月残高]]&gt;0,テーブル22[[#This Row],[1-6月残高]]+テーブル22[[#This Row],[7-9月計]]-テーブル22[[#This Row],[入金額3]]))</f>
        <v>1860</v>
      </c>
      <c r="AE52" s="42"/>
      <c r="AF52" s="42"/>
      <c r="AG52" s="42"/>
      <c r="AH52" s="42">
        <f>SUM(テーブル22[[#This Row],[10月]:[12月]])</f>
        <v>0</v>
      </c>
      <c r="AI52" s="41"/>
      <c r="AJ52" s="42"/>
      <c r="AK52" s="42">
        <f>IF(テーブル22[[#This Row],[1-9月残高]]=0,テーブル22[[#This Row],[10-12月計]]-テーブル22[[#This Row],[入金額4]],IF(テーブル22[[#This Row],[1-9月残高]]&gt;0,テーブル22[[#This Row],[1-9月残高]]+テーブル22[[#This Row],[10-12月計]]-テーブル22[[#This Row],[入金額4]]))</f>
        <v>1860</v>
      </c>
      <c r="AL52" s="42">
        <f>SUM(テーブル22[[#This Row],[1-3月計]],テーブル22[[#This Row],[4-6月計]],テーブル22[[#This Row],[7-9月計]],テーブル22[[#This Row],[10-12月計]]-テーブル22[[#This Row],[入金合計]])</f>
        <v>1860</v>
      </c>
      <c r="AM52" s="42">
        <f>SUM(テーブル22[[#This Row],[入金額]],テーブル22[[#This Row],[入金額2]],テーブル22[[#This Row],[入金額3]],テーブル22[[#This Row],[入金額4]])</f>
        <v>0</v>
      </c>
      <c r="AN52" s="38">
        <f t="shared" si="0"/>
        <v>1860</v>
      </c>
    </row>
    <row r="53" spans="1:40" hidden="1" x14ac:dyDescent="0.15">
      <c r="A53" s="43">
        <v>416</v>
      </c>
      <c r="B53" s="38"/>
      <c r="C53" s="43"/>
      <c r="D53" s="37" t="s">
        <v>430</v>
      </c>
      <c r="E53" s="37" t="s">
        <v>160</v>
      </c>
      <c r="F53" s="37" t="s">
        <v>596</v>
      </c>
      <c r="G53" s="37" t="s">
        <v>597</v>
      </c>
      <c r="H53" s="37"/>
      <c r="I53" s="38"/>
      <c r="J53" s="39">
        <v>0</v>
      </c>
      <c r="K53" s="39">
        <v>0</v>
      </c>
      <c r="L53" s="39">
        <v>0</v>
      </c>
      <c r="M53" s="44">
        <f>SUM(テーブル22[[#This Row],[1月]:[3月]])</f>
        <v>0</v>
      </c>
      <c r="N53" s="41"/>
      <c r="O53" s="39"/>
      <c r="P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 s="42">
        <v>0</v>
      </c>
      <c r="R53" s="42">
        <v>0</v>
      </c>
      <c r="S53" s="42">
        <v>0</v>
      </c>
      <c r="T53" s="42">
        <f>SUM(テーブル22[[#This Row],[4月]:[6月]])</f>
        <v>0</v>
      </c>
      <c r="U53" s="41"/>
      <c r="V53" s="42"/>
      <c r="W53" s="42">
        <f>IF(テーブル22[[#This Row],[1-3月残高]]="",テーブル22[[#This Row],[4-6月計]]-テーブル22[[#This Row],[入金額2]],IF(テーブル22[[#This Row],[1-3月残高]]&gt;0,テーブル22[[#This Row],[1-3月残高]]+テーブル22[[#This Row],[4-6月計]]-テーブル22[[#This Row],[入金額2]]))</f>
        <v>0</v>
      </c>
      <c r="X53" s="42"/>
      <c r="Y53" s="42"/>
      <c r="Z53" s="42"/>
      <c r="AA53" s="42">
        <f>SUM(テーブル22[[#This Row],[7月]:[9月]])</f>
        <v>0</v>
      </c>
      <c r="AB53" s="41"/>
      <c r="AC53" s="42"/>
      <c r="AD53" s="42">
        <f>IF(テーブル22[[#This Row],[1-6月残高]]=0,テーブル22[[#This Row],[7-9月計]]-テーブル22[[#This Row],[入金額3]],IF(テーブル22[[#This Row],[1-6月残高]]&gt;0,テーブル22[[#This Row],[1-6月残高]]+テーブル22[[#This Row],[7-9月計]]-テーブル22[[#This Row],[入金額3]]))</f>
        <v>0</v>
      </c>
      <c r="AE53" s="42"/>
      <c r="AF53" s="42"/>
      <c r="AG53" s="42"/>
      <c r="AH53" s="42">
        <f>SUM(テーブル22[[#This Row],[10月]:[12月]])</f>
        <v>0</v>
      </c>
      <c r="AI53" s="41"/>
      <c r="AJ53" s="42"/>
      <c r="AK53" s="42">
        <f>IF(テーブル22[[#This Row],[1-9月残高]]=0,テーブル22[[#This Row],[10-12月計]]-テーブル22[[#This Row],[入金額4]],IF(テーブル22[[#This Row],[1-9月残高]]&gt;0,テーブル22[[#This Row],[1-9月残高]]+テーブル22[[#This Row],[10-12月計]]-テーブル22[[#This Row],[入金額4]]))</f>
        <v>0</v>
      </c>
      <c r="AL53" s="42">
        <f>SUM(テーブル22[[#This Row],[1-3月計]],テーブル22[[#This Row],[4-6月計]],テーブル22[[#This Row],[7-9月計]],テーブル22[[#This Row],[10-12月計]]-テーブル22[[#This Row],[入金合計]])</f>
        <v>0</v>
      </c>
      <c r="AM53" s="42">
        <f>SUM(テーブル22[[#This Row],[入金額]],テーブル22[[#This Row],[入金額2]],テーブル22[[#This Row],[入金額3]],テーブル22[[#This Row],[入金額4]])</f>
        <v>0</v>
      </c>
      <c r="AN53" s="38">
        <f t="shared" si="0"/>
        <v>0</v>
      </c>
    </row>
    <row r="54" spans="1:40" hidden="1" x14ac:dyDescent="0.15">
      <c r="A54" s="43">
        <v>417</v>
      </c>
      <c r="B54" s="38"/>
      <c r="C54" s="43"/>
      <c r="D54" s="37" t="s">
        <v>598</v>
      </c>
      <c r="E54" s="37" t="s">
        <v>160</v>
      </c>
      <c r="F54" s="37" t="s">
        <v>599</v>
      </c>
      <c r="G54" s="37" t="s">
        <v>600</v>
      </c>
      <c r="H54" s="37"/>
      <c r="I54" s="38"/>
      <c r="J54" s="39">
        <v>0</v>
      </c>
      <c r="K54" s="39">
        <v>0</v>
      </c>
      <c r="L54" s="39">
        <v>0</v>
      </c>
      <c r="M54" s="44">
        <f>SUM(テーブル22[[#This Row],[1月]:[3月]])</f>
        <v>0</v>
      </c>
      <c r="N54" s="41"/>
      <c r="O54" s="39"/>
      <c r="P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 s="42">
        <v>0</v>
      </c>
      <c r="R54" s="42">
        <v>0</v>
      </c>
      <c r="S54" s="42">
        <v>0</v>
      </c>
      <c r="T54" s="42">
        <f>SUM(テーブル22[[#This Row],[4月]:[6月]])</f>
        <v>0</v>
      </c>
      <c r="U54" s="41"/>
      <c r="V54" s="42"/>
      <c r="W54" s="42">
        <f>IF(テーブル22[[#This Row],[1-3月残高]]="",テーブル22[[#This Row],[4-6月計]]-テーブル22[[#This Row],[入金額2]],IF(テーブル22[[#This Row],[1-3月残高]]&gt;0,テーブル22[[#This Row],[1-3月残高]]+テーブル22[[#This Row],[4-6月計]]-テーブル22[[#This Row],[入金額2]]))</f>
        <v>0</v>
      </c>
      <c r="X54" s="42"/>
      <c r="Y54" s="42"/>
      <c r="Z54" s="42"/>
      <c r="AA54" s="42">
        <f>SUM(テーブル22[[#This Row],[7月]:[9月]])</f>
        <v>0</v>
      </c>
      <c r="AB54" s="41"/>
      <c r="AC54" s="42"/>
      <c r="AD54" s="42">
        <f>IF(テーブル22[[#This Row],[1-6月残高]]=0,テーブル22[[#This Row],[7-9月計]]-テーブル22[[#This Row],[入金額3]],IF(テーブル22[[#This Row],[1-6月残高]]&gt;0,テーブル22[[#This Row],[1-6月残高]]+テーブル22[[#This Row],[7-9月計]]-テーブル22[[#This Row],[入金額3]]))</f>
        <v>0</v>
      </c>
      <c r="AE54" s="42"/>
      <c r="AF54" s="42"/>
      <c r="AG54" s="42"/>
      <c r="AH54" s="42">
        <f>SUM(テーブル22[[#This Row],[10月]:[12月]])</f>
        <v>0</v>
      </c>
      <c r="AI54" s="41"/>
      <c r="AJ54" s="42"/>
      <c r="AK54" s="42">
        <f>IF(テーブル22[[#This Row],[1-9月残高]]=0,テーブル22[[#This Row],[10-12月計]]-テーブル22[[#This Row],[入金額4]],IF(テーブル22[[#This Row],[1-9月残高]]&gt;0,テーブル22[[#This Row],[1-9月残高]]+テーブル22[[#This Row],[10-12月計]]-テーブル22[[#This Row],[入金額4]]))</f>
        <v>0</v>
      </c>
      <c r="AL54" s="42">
        <f>SUM(テーブル22[[#This Row],[1-3月計]],テーブル22[[#This Row],[4-6月計]],テーブル22[[#This Row],[7-9月計]],テーブル22[[#This Row],[10-12月計]]-テーブル22[[#This Row],[入金合計]])</f>
        <v>0</v>
      </c>
      <c r="AM54" s="42">
        <f>SUM(テーブル22[[#This Row],[入金額]],テーブル22[[#This Row],[入金額2]],テーブル22[[#This Row],[入金額3]],テーブル22[[#This Row],[入金額4]])</f>
        <v>0</v>
      </c>
      <c r="AN54" s="38">
        <f t="shared" si="0"/>
        <v>0</v>
      </c>
    </row>
    <row r="55" spans="1:40" hidden="1" x14ac:dyDescent="0.15">
      <c r="A55" s="43">
        <v>424</v>
      </c>
      <c r="B55" s="38"/>
      <c r="C55" s="43"/>
      <c r="D55" s="37" t="s">
        <v>601</v>
      </c>
      <c r="E55" s="37" t="s">
        <v>160</v>
      </c>
      <c r="F55" s="37" t="s">
        <v>602</v>
      </c>
      <c r="G55" s="37" t="s">
        <v>180</v>
      </c>
      <c r="H55" s="37"/>
      <c r="I55" s="38"/>
      <c r="J55" s="39">
        <v>0</v>
      </c>
      <c r="K55" s="39">
        <v>0</v>
      </c>
      <c r="L55" s="39">
        <v>0</v>
      </c>
      <c r="M55" s="44">
        <f>SUM(テーブル22[[#This Row],[1月]:[3月]])</f>
        <v>0</v>
      </c>
      <c r="N55" s="41"/>
      <c r="O55" s="39"/>
      <c r="P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 s="42">
        <v>0</v>
      </c>
      <c r="R55" s="42">
        <v>0</v>
      </c>
      <c r="S55" s="42">
        <v>0</v>
      </c>
      <c r="T55" s="42">
        <f>SUM(テーブル22[[#This Row],[4月]:[6月]])</f>
        <v>0</v>
      </c>
      <c r="U55" s="41"/>
      <c r="V55" s="42"/>
      <c r="W55" s="42">
        <f>IF(テーブル22[[#This Row],[1-3月残高]]="",テーブル22[[#This Row],[4-6月計]]-テーブル22[[#This Row],[入金額2]],IF(テーブル22[[#This Row],[1-3月残高]]&gt;0,テーブル22[[#This Row],[1-3月残高]]+テーブル22[[#This Row],[4-6月計]]-テーブル22[[#This Row],[入金額2]]))</f>
        <v>0</v>
      </c>
      <c r="X55" s="42"/>
      <c r="Y55" s="42"/>
      <c r="Z55" s="42"/>
      <c r="AA55" s="42">
        <f>SUM(テーブル22[[#This Row],[7月]:[9月]])</f>
        <v>0</v>
      </c>
      <c r="AB55" s="41"/>
      <c r="AC55" s="42"/>
      <c r="AD55" s="42">
        <f>IF(テーブル22[[#This Row],[1-6月残高]]=0,テーブル22[[#This Row],[7-9月計]]-テーブル22[[#This Row],[入金額3]],IF(テーブル22[[#This Row],[1-6月残高]]&gt;0,テーブル22[[#This Row],[1-6月残高]]+テーブル22[[#This Row],[7-9月計]]-テーブル22[[#This Row],[入金額3]]))</f>
        <v>0</v>
      </c>
      <c r="AE55" s="42"/>
      <c r="AF55" s="42"/>
      <c r="AG55" s="42"/>
      <c r="AH55" s="42">
        <f>SUM(テーブル22[[#This Row],[10月]:[12月]])</f>
        <v>0</v>
      </c>
      <c r="AI55" s="41"/>
      <c r="AJ55" s="42"/>
      <c r="AK55" s="42">
        <f>IF(テーブル22[[#This Row],[1-9月残高]]=0,テーブル22[[#This Row],[10-12月計]]-テーブル22[[#This Row],[入金額4]],IF(テーブル22[[#This Row],[1-9月残高]]&gt;0,テーブル22[[#This Row],[1-9月残高]]+テーブル22[[#This Row],[10-12月計]]-テーブル22[[#This Row],[入金額4]]))</f>
        <v>0</v>
      </c>
      <c r="AL55" s="42">
        <f>SUM(テーブル22[[#This Row],[1-3月計]],テーブル22[[#This Row],[4-6月計]],テーブル22[[#This Row],[7-9月計]],テーブル22[[#This Row],[10-12月計]]-テーブル22[[#This Row],[入金合計]])</f>
        <v>0</v>
      </c>
      <c r="AM55" s="42">
        <f>SUM(テーブル22[[#This Row],[入金額]],テーブル22[[#This Row],[入金額2]],テーブル22[[#This Row],[入金額3]],テーブル22[[#This Row],[入金額4]])</f>
        <v>0</v>
      </c>
      <c r="AN55" s="38">
        <f t="shared" si="0"/>
        <v>0</v>
      </c>
    </row>
    <row r="56" spans="1:40" hidden="1" x14ac:dyDescent="0.15">
      <c r="A56" s="43">
        <v>427</v>
      </c>
      <c r="B56" s="38"/>
      <c r="C56" s="43"/>
      <c r="D56" s="37" t="s">
        <v>603</v>
      </c>
      <c r="E56" s="37" t="s">
        <v>160</v>
      </c>
      <c r="F56" s="37" t="s">
        <v>604</v>
      </c>
      <c r="G56" s="37" t="s">
        <v>605</v>
      </c>
      <c r="H56" s="37"/>
      <c r="I56" s="38"/>
      <c r="J56" s="39">
        <v>0</v>
      </c>
      <c r="K56" s="39">
        <v>0</v>
      </c>
      <c r="L56" s="39">
        <v>0</v>
      </c>
      <c r="M56" s="44">
        <f>SUM(テーブル22[[#This Row],[1月]:[3月]])</f>
        <v>0</v>
      </c>
      <c r="N56" s="41"/>
      <c r="O56" s="39"/>
      <c r="P5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 s="42">
        <v>0</v>
      </c>
      <c r="R56" s="42">
        <v>0</v>
      </c>
      <c r="S56" s="42">
        <v>0</v>
      </c>
      <c r="T56" s="42">
        <f>SUM(テーブル22[[#This Row],[4月]:[6月]])</f>
        <v>0</v>
      </c>
      <c r="U56" s="41"/>
      <c r="V56" s="42"/>
      <c r="W56" s="42">
        <f>IF(テーブル22[[#This Row],[1-3月残高]]="",テーブル22[[#This Row],[4-6月計]]-テーブル22[[#This Row],[入金額2]],IF(テーブル22[[#This Row],[1-3月残高]]&gt;0,テーブル22[[#This Row],[1-3月残高]]+テーブル22[[#This Row],[4-6月計]]-テーブル22[[#This Row],[入金額2]]))</f>
        <v>0</v>
      </c>
      <c r="X56" s="42"/>
      <c r="Y56" s="42"/>
      <c r="Z56" s="42"/>
      <c r="AA56" s="42">
        <f>SUM(テーブル22[[#This Row],[7月]:[9月]])</f>
        <v>0</v>
      </c>
      <c r="AB56" s="41"/>
      <c r="AC56" s="42"/>
      <c r="AD56" s="42">
        <f>IF(テーブル22[[#This Row],[1-6月残高]]=0,テーブル22[[#This Row],[7-9月計]]-テーブル22[[#This Row],[入金額3]],IF(テーブル22[[#This Row],[1-6月残高]]&gt;0,テーブル22[[#This Row],[1-6月残高]]+テーブル22[[#This Row],[7-9月計]]-テーブル22[[#This Row],[入金額3]]))</f>
        <v>0</v>
      </c>
      <c r="AE56" s="42"/>
      <c r="AF56" s="42"/>
      <c r="AG56" s="42"/>
      <c r="AH56" s="42">
        <f>SUM(テーブル22[[#This Row],[10月]:[12月]])</f>
        <v>0</v>
      </c>
      <c r="AI56" s="41"/>
      <c r="AJ56" s="42"/>
      <c r="AK56" s="42">
        <f>IF(テーブル22[[#This Row],[1-9月残高]]=0,テーブル22[[#This Row],[10-12月計]]-テーブル22[[#This Row],[入金額4]],IF(テーブル22[[#This Row],[1-9月残高]]&gt;0,テーブル22[[#This Row],[1-9月残高]]+テーブル22[[#This Row],[10-12月計]]-テーブル22[[#This Row],[入金額4]]))</f>
        <v>0</v>
      </c>
      <c r="AL56" s="42">
        <f>SUM(テーブル22[[#This Row],[1-3月計]],テーブル22[[#This Row],[4-6月計]],テーブル22[[#This Row],[7-9月計]],テーブル22[[#This Row],[10-12月計]]-テーブル22[[#This Row],[入金合計]])</f>
        <v>0</v>
      </c>
      <c r="AM56" s="42">
        <f>SUM(テーブル22[[#This Row],[入金額]],テーブル22[[#This Row],[入金額2]],テーブル22[[#This Row],[入金額3]],テーブル22[[#This Row],[入金額4]])</f>
        <v>0</v>
      </c>
      <c r="AN56" s="38">
        <f t="shared" si="0"/>
        <v>0</v>
      </c>
    </row>
    <row r="57" spans="1:40" hidden="1" x14ac:dyDescent="0.15">
      <c r="A57" s="43">
        <v>428</v>
      </c>
      <c r="B57" s="38"/>
      <c r="C57" s="43"/>
      <c r="D57" s="37" t="s">
        <v>181</v>
      </c>
      <c r="E57" s="37" t="s">
        <v>160</v>
      </c>
      <c r="F57" s="37" t="s">
        <v>606</v>
      </c>
      <c r="G57" s="37" t="s">
        <v>181</v>
      </c>
      <c r="H57" s="37"/>
      <c r="I57" s="38"/>
      <c r="J57" s="39">
        <v>0</v>
      </c>
      <c r="K57" s="39">
        <v>0</v>
      </c>
      <c r="L57" s="39">
        <v>0</v>
      </c>
      <c r="M57" s="44">
        <f>SUM(テーブル22[[#This Row],[1月]:[3月]])</f>
        <v>0</v>
      </c>
      <c r="N57" s="41"/>
      <c r="O57" s="39"/>
      <c r="P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 s="42">
        <v>0</v>
      </c>
      <c r="R57" s="42">
        <v>0</v>
      </c>
      <c r="S57" s="42">
        <v>0</v>
      </c>
      <c r="T57" s="42">
        <f>SUM(テーブル22[[#This Row],[4月]:[6月]])</f>
        <v>0</v>
      </c>
      <c r="U57" s="41"/>
      <c r="V57" s="42"/>
      <c r="W57" s="42">
        <f>IF(テーブル22[[#This Row],[1-3月残高]]="",テーブル22[[#This Row],[4-6月計]]-テーブル22[[#This Row],[入金額2]],IF(テーブル22[[#This Row],[1-3月残高]]&gt;0,テーブル22[[#This Row],[1-3月残高]]+テーブル22[[#This Row],[4-6月計]]-テーブル22[[#This Row],[入金額2]]))</f>
        <v>0</v>
      </c>
      <c r="X57" s="42"/>
      <c r="Y57" s="42"/>
      <c r="Z57" s="42"/>
      <c r="AA57" s="42">
        <f>SUM(テーブル22[[#This Row],[7月]:[9月]])</f>
        <v>0</v>
      </c>
      <c r="AB57" s="41"/>
      <c r="AC57" s="42"/>
      <c r="AD57" s="42">
        <f>IF(テーブル22[[#This Row],[1-6月残高]]=0,テーブル22[[#This Row],[7-9月計]]-テーブル22[[#This Row],[入金額3]],IF(テーブル22[[#This Row],[1-6月残高]]&gt;0,テーブル22[[#This Row],[1-6月残高]]+テーブル22[[#This Row],[7-9月計]]-テーブル22[[#This Row],[入金額3]]))</f>
        <v>0</v>
      </c>
      <c r="AE57" s="42"/>
      <c r="AF57" s="42"/>
      <c r="AG57" s="42"/>
      <c r="AH57" s="42">
        <f>SUM(テーブル22[[#This Row],[10月]:[12月]])</f>
        <v>0</v>
      </c>
      <c r="AI57" s="41"/>
      <c r="AJ57" s="42"/>
      <c r="AK57" s="42">
        <f>IF(テーブル22[[#This Row],[1-9月残高]]=0,テーブル22[[#This Row],[10-12月計]]-テーブル22[[#This Row],[入金額4]],IF(テーブル22[[#This Row],[1-9月残高]]&gt;0,テーブル22[[#This Row],[1-9月残高]]+テーブル22[[#This Row],[10-12月計]]-テーブル22[[#This Row],[入金額4]]))</f>
        <v>0</v>
      </c>
      <c r="AL57" s="42">
        <f>SUM(テーブル22[[#This Row],[1-3月計]],テーブル22[[#This Row],[4-6月計]],テーブル22[[#This Row],[7-9月計]],テーブル22[[#This Row],[10-12月計]]-テーブル22[[#This Row],[入金合計]])</f>
        <v>0</v>
      </c>
      <c r="AM57" s="42">
        <f>SUM(テーブル22[[#This Row],[入金額]],テーブル22[[#This Row],[入金額2]],テーブル22[[#This Row],[入金額3]],テーブル22[[#This Row],[入金額4]])</f>
        <v>0</v>
      </c>
      <c r="AN57" s="38">
        <f t="shared" si="0"/>
        <v>0</v>
      </c>
    </row>
    <row r="58" spans="1:40" s="4" customFormat="1" hidden="1" x14ac:dyDescent="0.15">
      <c r="A58" s="45">
        <v>429</v>
      </c>
      <c r="B58" s="46" t="s">
        <v>1864</v>
      </c>
      <c r="C58" s="46"/>
      <c r="D58" s="46" t="s">
        <v>607</v>
      </c>
      <c r="E58" s="37" t="s">
        <v>211</v>
      </c>
      <c r="F58" s="37" t="s">
        <v>608</v>
      </c>
      <c r="G58" s="37" t="s">
        <v>609</v>
      </c>
      <c r="H58" s="37"/>
      <c r="I58" s="46"/>
      <c r="J58" s="48">
        <v>90</v>
      </c>
      <c r="K58" s="48">
        <v>390</v>
      </c>
      <c r="L58" s="48">
        <v>45</v>
      </c>
      <c r="M58" s="49">
        <f>SUM(テーブル22[[#This Row],[1月]:[3月]])</f>
        <v>525</v>
      </c>
      <c r="N58" s="52">
        <v>41379</v>
      </c>
      <c r="O58" s="48">
        <v>525</v>
      </c>
      <c r="P58"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 s="51">
        <v>240</v>
      </c>
      <c r="R58" s="51">
        <v>720</v>
      </c>
      <c r="S58" s="51">
        <v>120</v>
      </c>
      <c r="T58" s="51">
        <f>SUM(テーブル22[[#This Row],[4月]:[6月]])</f>
        <v>1080</v>
      </c>
      <c r="U58" s="52"/>
      <c r="V58" s="51"/>
      <c r="W58" s="51">
        <f>IF(テーブル22[[#This Row],[1-3月残高]]="",テーブル22[[#This Row],[4-6月計]]-テーブル22[[#This Row],[入金額2]],IF(テーブル22[[#This Row],[1-3月残高]]&gt;0,テーブル22[[#This Row],[1-3月残高]]+テーブル22[[#This Row],[4-6月計]]-テーブル22[[#This Row],[入金額2]]))</f>
        <v>1080</v>
      </c>
      <c r="X58" s="51"/>
      <c r="Y58" s="51"/>
      <c r="Z58" s="51"/>
      <c r="AA58" s="51">
        <f>SUM(テーブル22[[#This Row],[7月]:[9月]])</f>
        <v>0</v>
      </c>
      <c r="AB58" s="52"/>
      <c r="AC58" s="51"/>
      <c r="AD58" s="51">
        <f>IF(テーブル22[[#This Row],[1-6月残高]]=0,テーブル22[[#This Row],[7-9月計]]-テーブル22[[#This Row],[入金額3]],IF(テーブル22[[#This Row],[1-6月残高]]&gt;0,テーブル22[[#This Row],[1-6月残高]]+テーブル22[[#This Row],[7-9月計]]-テーブル22[[#This Row],[入金額3]]))</f>
        <v>1080</v>
      </c>
      <c r="AE58" s="51"/>
      <c r="AF58" s="51"/>
      <c r="AG58" s="51"/>
      <c r="AH58" s="51">
        <f>SUM(テーブル22[[#This Row],[10月]:[12月]])</f>
        <v>0</v>
      </c>
      <c r="AI58" s="52"/>
      <c r="AJ58" s="51"/>
      <c r="AK58" s="51">
        <f>IF(テーブル22[[#This Row],[1-9月残高]]=0,テーブル22[[#This Row],[10-12月計]]-テーブル22[[#This Row],[入金額4]],IF(テーブル22[[#This Row],[1-9月残高]]&gt;0,テーブル22[[#This Row],[1-9月残高]]+テーブル22[[#This Row],[10-12月計]]-テーブル22[[#This Row],[入金額4]]))</f>
        <v>1080</v>
      </c>
      <c r="AL58" s="51">
        <f>SUM(テーブル22[[#This Row],[1-3月計]],テーブル22[[#This Row],[4-6月計]],テーブル22[[#This Row],[7-9月計]],テーブル22[[#This Row],[10-12月計]]-テーブル22[[#This Row],[入金合計]])</f>
        <v>1080</v>
      </c>
      <c r="AM58" s="51">
        <f>SUM(テーブル22[[#This Row],[入金額]],テーブル22[[#This Row],[入金額2]],テーブル22[[#This Row],[入金額3]],テーブル22[[#This Row],[入金額4]])</f>
        <v>525</v>
      </c>
      <c r="AN58" s="46">
        <f t="shared" si="0"/>
        <v>1605</v>
      </c>
    </row>
    <row r="59" spans="1:40" hidden="1" x14ac:dyDescent="0.15">
      <c r="A59" s="43">
        <v>431</v>
      </c>
      <c r="B59" s="38"/>
      <c r="C59" s="43"/>
      <c r="D59" s="37" t="s">
        <v>446</v>
      </c>
      <c r="E59" s="37" t="s">
        <v>160</v>
      </c>
      <c r="F59" s="37" t="s">
        <v>610</v>
      </c>
      <c r="G59" s="37" t="s">
        <v>611</v>
      </c>
      <c r="H59" s="37"/>
      <c r="I59" s="38"/>
      <c r="J59" s="39">
        <v>0</v>
      </c>
      <c r="K59" s="39">
        <v>0</v>
      </c>
      <c r="L59" s="39">
        <v>0</v>
      </c>
      <c r="M59" s="44">
        <f>SUM(テーブル22[[#This Row],[1月]:[3月]])</f>
        <v>0</v>
      </c>
      <c r="N59" s="41"/>
      <c r="O59" s="39"/>
      <c r="P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 s="42">
        <v>0</v>
      </c>
      <c r="R59" s="42">
        <v>0</v>
      </c>
      <c r="S59" s="42">
        <v>0</v>
      </c>
      <c r="T59" s="42">
        <f>SUM(テーブル22[[#This Row],[4月]:[6月]])</f>
        <v>0</v>
      </c>
      <c r="U59" s="41"/>
      <c r="V59" s="42"/>
      <c r="W59" s="42">
        <f>IF(テーブル22[[#This Row],[1-3月残高]]="",テーブル22[[#This Row],[4-6月計]]-テーブル22[[#This Row],[入金額2]],IF(テーブル22[[#This Row],[1-3月残高]]&gt;0,テーブル22[[#This Row],[1-3月残高]]+テーブル22[[#This Row],[4-6月計]]-テーブル22[[#This Row],[入金額2]]))</f>
        <v>0</v>
      </c>
      <c r="X59" s="42"/>
      <c r="Y59" s="42"/>
      <c r="Z59" s="42"/>
      <c r="AA59" s="42">
        <f>SUM(テーブル22[[#This Row],[7月]:[9月]])</f>
        <v>0</v>
      </c>
      <c r="AB59" s="41"/>
      <c r="AC59" s="42"/>
      <c r="AD59" s="42">
        <f>IF(テーブル22[[#This Row],[1-6月残高]]=0,テーブル22[[#This Row],[7-9月計]]-テーブル22[[#This Row],[入金額3]],IF(テーブル22[[#This Row],[1-6月残高]]&gt;0,テーブル22[[#This Row],[1-6月残高]]+テーブル22[[#This Row],[7-9月計]]-テーブル22[[#This Row],[入金額3]]))</f>
        <v>0</v>
      </c>
      <c r="AE59" s="42"/>
      <c r="AF59" s="42"/>
      <c r="AG59" s="42"/>
      <c r="AH59" s="42">
        <f>SUM(テーブル22[[#This Row],[10月]:[12月]])</f>
        <v>0</v>
      </c>
      <c r="AI59" s="41"/>
      <c r="AJ59" s="42"/>
      <c r="AK59" s="42">
        <f>IF(テーブル22[[#This Row],[1-9月残高]]=0,テーブル22[[#This Row],[10-12月計]]-テーブル22[[#This Row],[入金額4]],IF(テーブル22[[#This Row],[1-9月残高]]&gt;0,テーブル22[[#This Row],[1-9月残高]]+テーブル22[[#This Row],[10-12月計]]-テーブル22[[#This Row],[入金額4]]))</f>
        <v>0</v>
      </c>
      <c r="AL59" s="42">
        <f>SUM(テーブル22[[#This Row],[1-3月計]],テーブル22[[#This Row],[4-6月計]],テーブル22[[#This Row],[7-9月計]],テーブル22[[#This Row],[10-12月計]]-テーブル22[[#This Row],[入金合計]])</f>
        <v>0</v>
      </c>
      <c r="AM59" s="42">
        <f>SUM(テーブル22[[#This Row],[入金額]],テーブル22[[#This Row],[入金額2]],テーブル22[[#This Row],[入金額3]],テーブル22[[#This Row],[入金額4]])</f>
        <v>0</v>
      </c>
      <c r="AN59" s="38">
        <f t="shared" si="0"/>
        <v>0</v>
      </c>
    </row>
    <row r="60" spans="1:40" hidden="1" x14ac:dyDescent="0.15">
      <c r="A60" s="43">
        <v>432</v>
      </c>
      <c r="B60" s="38"/>
      <c r="C60" s="43"/>
      <c r="D60" s="37" t="s">
        <v>182</v>
      </c>
      <c r="E60" s="37" t="s">
        <v>160</v>
      </c>
      <c r="F60" s="37" t="s">
        <v>612</v>
      </c>
      <c r="G60" s="37" t="s">
        <v>182</v>
      </c>
      <c r="H60" s="37"/>
      <c r="I60" s="38"/>
      <c r="J60" s="39">
        <v>0</v>
      </c>
      <c r="K60" s="39">
        <v>0</v>
      </c>
      <c r="L60" s="39">
        <v>0</v>
      </c>
      <c r="M60" s="44">
        <f>SUM(テーブル22[[#This Row],[1月]:[3月]])</f>
        <v>0</v>
      </c>
      <c r="N60" s="41"/>
      <c r="O60" s="39"/>
      <c r="P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 s="42">
        <v>0</v>
      </c>
      <c r="R60" s="42">
        <v>0</v>
      </c>
      <c r="S60" s="42">
        <v>0</v>
      </c>
      <c r="T60" s="42">
        <f>SUM(テーブル22[[#This Row],[4月]:[6月]])</f>
        <v>0</v>
      </c>
      <c r="U60" s="41"/>
      <c r="V60" s="42"/>
      <c r="W60" s="42">
        <f>IF(テーブル22[[#This Row],[1-3月残高]]="",テーブル22[[#This Row],[4-6月計]]-テーブル22[[#This Row],[入金額2]],IF(テーブル22[[#This Row],[1-3月残高]]&gt;0,テーブル22[[#This Row],[1-3月残高]]+テーブル22[[#This Row],[4-6月計]]-テーブル22[[#This Row],[入金額2]]))</f>
        <v>0</v>
      </c>
      <c r="X60" s="42"/>
      <c r="Y60" s="42"/>
      <c r="Z60" s="42"/>
      <c r="AA60" s="42">
        <f>SUM(テーブル22[[#This Row],[7月]:[9月]])</f>
        <v>0</v>
      </c>
      <c r="AB60" s="41"/>
      <c r="AC60" s="42"/>
      <c r="AD60" s="42">
        <f>IF(テーブル22[[#This Row],[1-6月残高]]=0,テーブル22[[#This Row],[7-9月計]]-テーブル22[[#This Row],[入金額3]],IF(テーブル22[[#This Row],[1-6月残高]]&gt;0,テーブル22[[#This Row],[1-6月残高]]+テーブル22[[#This Row],[7-9月計]]-テーブル22[[#This Row],[入金額3]]))</f>
        <v>0</v>
      </c>
      <c r="AE60" s="42"/>
      <c r="AF60" s="42"/>
      <c r="AG60" s="42"/>
      <c r="AH60" s="42">
        <f>SUM(テーブル22[[#This Row],[10月]:[12月]])</f>
        <v>0</v>
      </c>
      <c r="AI60" s="41"/>
      <c r="AJ60" s="42"/>
      <c r="AK60" s="42">
        <f>IF(テーブル22[[#This Row],[1-9月残高]]=0,テーブル22[[#This Row],[10-12月計]]-テーブル22[[#This Row],[入金額4]],IF(テーブル22[[#This Row],[1-9月残高]]&gt;0,テーブル22[[#This Row],[1-9月残高]]+テーブル22[[#This Row],[10-12月計]]-テーブル22[[#This Row],[入金額4]]))</f>
        <v>0</v>
      </c>
      <c r="AL60" s="42">
        <f>SUM(テーブル22[[#This Row],[1-3月計]],テーブル22[[#This Row],[4-6月計]],テーブル22[[#This Row],[7-9月計]],テーブル22[[#This Row],[10-12月計]]-テーブル22[[#This Row],[入金合計]])</f>
        <v>0</v>
      </c>
      <c r="AM60" s="42">
        <f>SUM(テーブル22[[#This Row],[入金額]],テーブル22[[#This Row],[入金額2]],テーブル22[[#This Row],[入金額3]],テーブル22[[#This Row],[入金額4]])</f>
        <v>0</v>
      </c>
      <c r="AN60" s="38">
        <f t="shared" si="0"/>
        <v>0</v>
      </c>
    </row>
    <row r="61" spans="1:40" hidden="1" x14ac:dyDescent="0.15">
      <c r="A61" s="43">
        <v>434</v>
      </c>
      <c r="B61" s="38"/>
      <c r="C61" s="43"/>
      <c r="D61" s="37" t="s">
        <v>613</v>
      </c>
      <c r="E61" s="37" t="s">
        <v>160</v>
      </c>
      <c r="F61" s="37" t="s">
        <v>614</v>
      </c>
      <c r="G61" s="37" t="s">
        <v>615</v>
      </c>
      <c r="H61" s="37"/>
      <c r="I61" s="38"/>
      <c r="J61" s="39">
        <v>0</v>
      </c>
      <c r="K61" s="39">
        <v>0</v>
      </c>
      <c r="L61" s="39">
        <v>0</v>
      </c>
      <c r="M61" s="44">
        <f>SUM(テーブル22[[#This Row],[1月]:[3月]])</f>
        <v>0</v>
      </c>
      <c r="N61" s="41"/>
      <c r="O61" s="39"/>
      <c r="P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 s="42">
        <v>0</v>
      </c>
      <c r="R61" s="42">
        <v>0</v>
      </c>
      <c r="S61" s="42">
        <v>0</v>
      </c>
      <c r="T61" s="42">
        <f>SUM(テーブル22[[#This Row],[4月]:[6月]])</f>
        <v>0</v>
      </c>
      <c r="U61" s="41"/>
      <c r="V61" s="42"/>
      <c r="W61" s="42">
        <f>IF(テーブル22[[#This Row],[1-3月残高]]="",テーブル22[[#This Row],[4-6月計]]-テーブル22[[#This Row],[入金額2]],IF(テーブル22[[#This Row],[1-3月残高]]&gt;0,テーブル22[[#This Row],[1-3月残高]]+テーブル22[[#This Row],[4-6月計]]-テーブル22[[#This Row],[入金額2]]))</f>
        <v>0</v>
      </c>
      <c r="X61" s="42"/>
      <c r="Y61" s="42"/>
      <c r="Z61" s="42"/>
      <c r="AA61" s="42">
        <f>SUM(テーブル22[[#This Row],[7月]:[9月]])</f>
        <v>0</v>
      </c>
      <c r="AB61" s="41"/>
      <c r="AC61" s="42"/>
      <c r="AD61" s="42">
        <f>IF(テーブル22[[#This Row],[1-6月残高]]=0,テーブル22[[#This Row],[7-9月計]]-テーブル22[[#This Row],[入金額3]],IF(テーブル22[[#This Row],[1-6月残高]]&gt;0,テーブル22[[#This Row],[1-6月残高]]+テーブル22[[#This Row],[7-9月計]]-テーブル22[[#This Row],[入金額3]]))</f>
        <v>0</v>
      </c>
      <c r="AE61" s="42"/>
      <c r="AF61" s="42"/>
      <c r="AG61" s="42"/>
      <c r="AH61" s="42">
        <f>SUM(テーブル22[[#This Row],[10月]:[12月]])</f>
        <v>0</v>
      </c>
      <c r="AI61" s="41"/>
      <c r="AJ61" s="42"/>
      <c r="AK61" s="42">
        <f>IF(テーブル22[[#This Row],[1-9月残高]]=0,テーブル22[[#This Row],[10-12月計]]-テーブル22[[#This Row],[入金額4]],IF(テーブル22[[#This Row],[1-9月残高]]&gt;0,テーブル22[[#This Row],[1-9月残高]]+テーブル22[[#This Row],[10-12月計]]-テーブル22[[#This Row],[入金額4]]))</f>
        <v>0</v>
      </c>
      <c r="AL61" s="42">
        <f>SUM(テーブル22[[#This Row],[1-3月計]],テーブル22[[#This Row],[4-6月計]],テーブル22[[#This Row],[7-9月計]],テーブル22[[#This Row],[10-12月計]]-テーブル22[[#This Row],[入金合計]])</f>
        <v>0</v>
      </c>
      <c r="AM61" s="42">
        <f>SUM(テーブル22[[#This Row],[入金額]],テーブル22[[#This Row],[入金額2]],テーブル22[[#This Row],[入金額3]],テーブル22[[#This Row],[入金額4]])</f>
        <v>0</v>
      </c>
      <c r="AN61" s="38">
        <f t="shared" si="0"/>
        <v>0</v>
      </c>
    </row>
    <row r="62" spans="1:40" hidden="1" x14ac:dyDescent="0.15">
      <c r="A62" s="43">
        <v>436</v>
      </c>
      <c r="B62" s="38"/>
      <c r="C62" s="43"/>
      <c r="D62" s="37" t="s">
        <v>183</v>
      </c>
      <c r="E62" s="37" t="s">
        <v>160</v>
      </c>
      <c r="F62" s="37" t="s">
        <v>616</v>
      </c>
      <c r="G62" s="37" t="s">
        <v>183</v>
      </c>
      <c r="H62" s="37"/>
      <c r="I62" s="38"/>
      <c r="J62" s="39">
        <v>0</v>
      </c>
      <c r="K62" s="39">
        <v>0</v>
      </c>
      <c r="L62" s="39">
        <v>0</v>
      </c>
      <c r="M62" s="44">
        <f>SUM(テーブル22[[#This Row],[1月]:[3月]])</f>
        <v>0</v>
      </c>
      <c r="N62" s="41"/>
      <c r="O62" s="39"/>
      <c r="P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 s="42">
        <v>0</v>
      </c>
      <c r="R62" s="42">
        <v>0</v>
      </c>
      <c r="S62" s="42">
        <v>0</v>
      </c>
      <c r="T62" s="42">
        <f>SUM(テーブル22[[#This Row],[4月]:[6月]])</f>
        <v>0</v>
      </c>
      <c r="U62" s="41"/>
      <c r="V62" s="42"/>
      <c r="W62" s="42">
        <f>IF(テーブル22[[#This Row],[1-3月残高]]="",テーブル22[[#This Row],[4-6月計]]-テーブル22[[#This Row],[入金額2]],IF(テーブル22[[#This Row],[1-3月残高]]&gt;0,テーブル22[[#This Row],[1-3月残高]]+テーブル22[[#This Row],[4-6月計]]-テーブル22[[#This Row],[入金額2]]))</f>
        <v>0</v>
      </c>
      <c r="X62" s="42"/>
      <c r="Y62" s="42"/>
      <c r="Z62" s="42"/>
      <c r="AA62" s="42">
        <f>SUM(テーブル22[[#This Row],[7月]:[9月]])</f>
        <v>0</v>
      </c>
      <c r="AB62" s="41"/>
      <c r="AC62" s="42"/>
      <c r="AD62" s="42">
        <f>IF(テーブル22[[#This Row],[1-6月残高]]=0,テーブル22[[#This Row],[7-9月計]]-テーブル22[[#This Row],[入金額3]],IF(テーブル22[[#This Row],[1-6月残高]]&gt;0,テーブル22[[#This Row],[1-6月残高]]+テーブル22[[#This Row],[7-9月計]]-テーブル22[[#This Row],[入金額3]]))</f>
        <v>0</v>
      </c>
      <c r="AE62" s="42"/>
      <c r="AF62" s="42"/>
      <c r="AG62" s="42"/>
      <c r="AH62" s="42">
        <f>SUM(テーブル22[[#This Row],[10月]:[12月]])</f>
        <v>0</v>
      </c>
      <c r="AI62" s="41"/>
      <c r="AJ62" s="42"/>
      <c r="AK62" s="42">
        <f>IF(テーブル22[[#This Row],[1-9月残高]]=0,テーブル22[[#This Row],[10-12月計]]-テーブル22[[#This Row],[入金額4]],IF(テーブル22[[#This Row],[1-9月残高]]&gt;0,テーブル22[[#This Row],[1-9月残高]]+テーブル22[[#This Row],[10-12月計]]-テーブル22[[#This Row],[入金額4]]))</f>
        <v>0</v>
      </c>
      <c r="AL62" s="42">
        <f>SUM(テーブル22[[#This Row],[1-3月計]],テーブル22[[#This Row],[4-6月計]],テーブル22[[#This Row],[7-9月計]],テーブル22[[#This Row],[10-12月計]]-テーブル22[[#This Row],[入金合計]])</f>
        <v>0</v>
      </c>
      <c r="AM62" s="42">
        <f>SUM(テーブル22[[#This Row],[入金額]],テーブル22[[#This Row],[入金額2]],テーブル22[[#This Row],[入金額3]],テーブル22[[#This Row],[入金額4]])</f>
        <v>0</v>
      </c>
      <c r="AN62" s="38">
        <f t="shared" si="0"/>
        <v>0</v>
      </c>
    </row>
    <row r="63" spans="1:40" hidden="1" x14ac:dyDescent="0.15">
      <c r="A63" s="43">
        <v>439</v>
      </c>
      <c r="B63" s="38"/>
      <c r="C63" s="43"/>
      <c r="D63" s="37" t="s">
        <v>617</v>
      </c>
      <c r="E63" s="37" t="s">
        <v>160</v>
      </c>
      <c r="F63" s="37" t="s">
        <v>618</v>
      </c>
      <c r="G63" s="37" t="s">
        <v>97</v>
      </c>
      <c r="H63" s="37"/>
      <c r="I63" s="38"/>
      <c r="J63" s="39">
        <v>0</v>
      </c>
      <c r="K63" s="39">
        <v>0</v>
      </c>
      <c r="L63" s="39">
        <v>0</v>
      </c>
      <c r="M63" s="44">
        <f>SUM(テーブル22[[#This Row],[1月]:[3月]])</f>
        <v>0</v>
      </c>
      <c r="N63" s="41"/>
      <c r="O63" s="39"/>
      <c r="P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 s="42">
        <v>0</v>
      </c>
      <c r="R63" s="42">
        <v>0</v>
      </c>
      <c r="S63" s="42">
        <v>0</v>
      </c>
      <c r="T63" s="42">
        <f>SUM(テーブル22[[#This Row],[4月]:[6月]])</f>
        <v>0</v>
      </c>
      <c r="U63" s="41"/>
      <c r="V63" s="42"/>
      <c r="W63" s="42">
        <f>IF(テーブル22[[#This Row],[1-3月残高]]="",テーブル22[[#This Row],[4-6月計]]-テーブル22[[#This Row],[入金額2]],IF(テーブル22[[#This Row],[1-3月残高]]&gt;0,テーブル22[[#This Row],[1-3月残高]]+テーブル22[[#This Row],[4-6月計]]-テーブル22[[#This Row],[入金額2]]))</f>
        <v>0</v>
      </c>
      <c r="X63" s="42"/>
      <c r="Y63" s="42"/>
      <c r="Z63" s="42"/>
      <c r="AA63" s="42">
        <f>SUM(テーブル22[[#This Row],[7月]:[9月]])</f>
        <v>0</v>
      </c>
      <c r="AB63" s="41"/>
      <c r="AC63" s="42"/>
      <c r="AD63" s="42">
        <f>IF(テーブル22[[#This Row],[1-6月残高]]=0,テーブル22[[#This Row],[7-9月計]]-テーブル22[[#This Row],[入金額3]],IF(テーブル22[[#This Row],[1-6月残高]]&gt;0,テーブル22[[#This Row],[1-6月残高]]+テーブル22[[#This Row],[7-9月計]]-テーブル22[[#This Row],[入金額3]]))</f>
        <v>0</v>
      </c>
      <c r="AE63" s="42"/>
      <c r="AF63" s="42"/>
      <c r="AG63" s="42"/>
      <c r="AH63" s="42">
        <f>SUM(テーブル22[[#This Row],[10月]:[12月]])</f>
        <v>0</v>
      </c>
      <c r="AI63" s="41"/>
      <c r="AJ63" s="42"/>
      <c r="AK63" s="42">
        <f>IF(テーブル22[[#This Row],[1-9月残高]]=0,テーブル22[[#This Row],[10-12月計]]-テーブル22[[#This Row],[入金額4]],IF(テーブル22[[#This Row],[1-9月残高]]&gt;0,テーブル22[[#This Row],[1-9月残高]]+テーブル22[[#This Row],[10-12月計]]-テーブル22[[#This Row],[入金額4]]))</f>
        <v>0</v>
      </c>
      <c r="AL63" s="42">
        <f>SUM(テーブル22[[#This Row],[1-3月計]],テーブル22[[#This Row],[4-6月計]],テーブル22[[#This Row],[7-9月計]],テーブル22[[#This Row],[10-12月計]]-テーブル22[[#This Row],[入金合計]])</f>
        <v>0</v>
      </c>
      <c r="AM63" s="42">
        <f>SUM(テーブル22[[#This Row],[入金額]],テーブル22[[#This Row],[入金額2]],テーブル22[[#This Row],[入金額3]],テーブル22[[#This Row],[入金額4]])</f>
        <v>0</v>
      </c>
      <c r="AN63" s="38">
        <f t="shared" si="0"/>
        <v>0</v>
      </c>
    </row>
    <row r="64" spans="1:40" hidden="1" x14ac:dyDescent="0.15">
      <c r="A64" s="43">
        <v>440</v>
      </c>
      <c r="B64" s="38"/>
      <c r="C64" s="43"/>
      <c r="D64" s="37" t="s">
        <v>619</v>
      </c>
      <c r="E64" s="37" t="s">
        <v>160</v>
      </c>
      <c r="F64" s="37" t="s">
        <v>620</v>
      </c>
      <c r="G64" s="37" t="s">
        <v>98</v>
      </c>
      <c r="H64" s="37"/>
      <c r="I64" s="38"/>
      <c r="J64" s="39">
        <v>0</v>
      </c>
      <c r="K64" s="39">
        <v>0</v>
      </c>
      <c r="L64" s="39">
        <v>0</v>
      </c>
      <c r="M64" s="44">
        <f>SUM(テーブル22[[#This Row],[1月]:[3月]])</f>
        <v>0</v>
      </c>
      <c r="N64" s="41"/>
      <c r="O64" s="39"/>
      <c r="P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 s="42">
        <v>0</v>
      </c>
      <c r="R64" s="42">
        <v>0</v>
      </c>
      <c r="S64" s="42">
        <v>0</v>
      </c>
      <c r="T64" s="42">
        <f>SUM(テーブル22[[#This Row],[4月]:[6月]])</f>
        <v>0</v>
      </c>
      <c r="U64" s="41"/>
      <c r="V64" s="42"/>
      <c r="W64" s="42">
        <f>IF(テーブル22[[#This Row],[1-3月残高]]="",テーブル22[[#This Row],[4-6月計]]-テーブル22[[#This Row],[入金額2]],IF(テーブル22[[#This Row],[1-3月残高]]&gt;0,テーブル22[[#This Row],[1-3月残高]]+テーブル22[[#This Row],[4-6月計]]-テーブル22[[#This Row],[入金額2]]))</f>
        <v>0</v>
      </c>
      <c r="X64" s="42"/>
      <c r="Y64" s="42"/>
      <c r="Z64" s="42"/>
      <c r="AA64" s="42">
        <f>SUM(テーブル22[[#This Row],[7月]:[9月]])</f>
        <v>0</v>
      </c>
      <c r="AB64" s="41"/>
      <c r="AC64" s="42"/>
      <c r="AD64" s="42">
        <f>IF(テーブル22[[#This Row],[1-6月残高]]=0,テーブル22[[#This Row],[7-9月計]]-テーブル22[[#This Row],[入金額3]],IF(テーブル22[[#This Row],[1-6月残高]]&gt;0,テーブル22[[#This Row],[1-6月残高]]+テーブル22[[#This Row],[7-9月計]]-テーブル22[[#This Row],[入金額3]]))</f>
        <v>0</v>
      </c>
      <c r="AE64" s="42"/>
      <c r="AF64" s="42"/>
      <c r="AG64" s="42"/>
      <c r="AH64" s="42">
        <f>SUM(テーブル22[[#This Row],[10月]:[12月]])</f>
        <v>0</v>
      </c>
      <c r="AI64" s="41"/>
      <c r="AJ64" s="42"/>
      <c r="AK64" s="42">
        <f>IF(テーブル22[[#This Row],[1-9月残高]]=0,テーブル22[[#This Row],[10-12月計]]-テーブル22[[#This Row],[入金額4]],IF(テーブル22[[#This Row],[1-9月残高]]&gt;0,テーブル22[[#This Row],[1-9月残高]]+テーブル22[[#This Row],[10-12月計]]-テーブル22[[#This Row],[入金額4]]))</f>
        <v>0</v>
      </c>
      <c r="AL64" s="42">
        <f>SUM(テーブル22[[#This Row],[1-3月計]],テーブル22[[#This Row],[4-6月計]],テーブル22[[#This Row],[7-9月計]],テーブル22[[#This Row],[10-12月計]]-テーブル22[[#This Row],[入金合計]])</f>
        <v>0</v>
      </c>
      <c r="AM64" s="42">
        <f>SUM(テーブル22[[#This Row],[入金額]],テーブル22[[#This Row],[入金額2]],テーブル22[[#This Row],[入金額3]],テーブル22[[#This Row],[入金額4]])</f>
        <v>0</v>
      </c>
      <c r="AN64" s="38">
        <f t="shared" si="0"/>
        <v>0</v>
      </c>
    </row>
    <row r="65" spans="1:40" hidden="1" x14ac:dyDescent="0.15">
      <c r="A65" s="43">
        <v>442</v>
      </c>
      <c r="B65" s="38"/>
      <c r="C65" s="43"/>
      <c r="D65" s="37" t="s">
        <v>621</v>
      </c>
      <c r="E65" s="37" t="s">
        <v>160</v>
      </c>
      <c r="F65" s="37" t="s">
        <v>622</v>
      </c>
      <c r="G65" s="37" t="s">
        <v>309</v>
      </c>
      <c r="H65" s="37"/>
      <c r="I65" s="38"/>
      <c r="J65" s="39">
        <v>0</v>
      </c>
      <c r="K65" s="39">
        <v>0</v>
      </c>
      <c r="L65" s="39">
        <v>0</v>
      </c>
      <c r="M65" s="44">
        <f>SUM(テーブル22[[#This Row],[1月]:[3月]])</f>
        <v>0</v>
      </c>
      <c r="N65" s="41"/>
      <c r="O65" s="39"/>
      <c r="P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 s="42">
        <v>0</v>
      </c>
      <c r="R65" s="42">
        <v>0</v>
      </c>
      <c r="S65" s="42">
        <v>0</v>
      </c>
      <c r="T65" s="42">
        <f>SUM(テーブル22[[#This Row],[4月]:[6月]])</f>
        <v>0</v>
      </c>
      <c r="U65" s="41"/>
      <c r="V65" s="42"/>
      <c r="W65" s="42">
        <f>IF(テーブル22[[#This Row],[1-3月残高]]="",テーブル22[[#This Row],[4-6月計]]-テーブル22[[#This Row],[入金額2]],IF(テーブル22[[#This Row],[1-3月残高]]&gt;0,テーブル22[[#This Row],[1-3月残高]]+テーブル22[[#This Row],[4-6月計]]-テーブル22[[#This Row],[入金額2]]))</f>
        <v>0</v>
      </c>
      <c r="X65" s="42"/>
      <c r="Y65" s="42"/>
      <c r="Z65" s="42"/>
      <c r="AA65" s="42">
        <f>SUM(テーブル22[[#This Row],[7月]:[9月]])</f>
        <v>0</v>
      </c>
      <c r="AB65" s="41"/>
      <c r="AC65" s="42"/>
      <c r="AD65" s="42">
        <f>IF(テーブル22[[#This Row],[1-6月残高]]=0,テーブル22[[#This Row],[7-9月計]]-テーブル22[[#This Row],[入金額3]],IF(テーブル22[[#This Row],[1-6月残高]]&gt;0,テーブル22[[#This Row],[1-6月残高]]+テーブル22[[#This Row],[7-9月計]]-テーブル22[[#This Row],[入金額3]]))</f>
        <v>0</v>
      </c>
      <c r="AE65" s="42"/>
      <c r="AF65" s="42"/>
      <c r="AG65" s="42"/>
      <c r="AH65" s="42">
        <f>SUM(テーブル22[[#This Row],[10月]:[12月]])</f>
        <v>0</v>
      </c>
      <c r="AI65" s="41"/>
      <c r="AJ65" s="42"/>
      <c r="AK65" s="42">
        <f>IF(テーブル22[[#This Row],[1-9月残高]]=0,テーブル22[[#This Row],[10-12月計]]-テーブル22[[#This Row],[入金額4]],IF(テーブル22[[#This Row],[1-9月残高]]&gt;0,テーブル22[[#This Row],[1-9月残高]]+テーブル22[[#This Row],[10-12月計]]-テーブル22[[#This Row],[入金額4]]))</f>
        <v>0</v>
      </c>
      <c r="AL65" s="42">
        <f>SUM(テーブル22[[#This Row],[1-3月計]],テーブル22[[#This Row],[4-6月計]],テーブル22[[#This Row],[7-9月計]],テーブル22[[#This Row],[10-12月計]]-テーブル22[[#This Row],[入金合計]])</f>
        <v>0</v>
      </c>
      <c r="AM65" s="42">
        <f>SUM(テーブル22[[#This Row],[入金額]],テーブル22[[#This Row],[入金額2]],テーブル22[[#This Row],[入金額3]],テーブル22[[#This Row],[入金額4]])</f>
        <v>0</v>
      </c>
      <c r="AN65" s="38">
        <f t="shared" si="0"/>
        <v>0</v>
      </c>
    </row>
    <row r="66" spans="1:40" hidden="1" x14ac:dyDescent="0.15">
      <c r="A66" s="43">
        <v>444</v>
      </c>
      <c r="B66" s="38"/>
      <c r="C66" s="43"/>
      <c r="D66" s="37" t="s">
        <v>100</v>
      </c>
      <c r="E66" s="37" t="s">
        <v>160</v>
      </c>
      <c r="F66" s="37" t="s">
        <v>623</v>
      </c>
      <c r="G66" s="37" t="s">
        <v>100</v>
      </c>
      <c r="H66" s="37"/>
      <c r="I66" s="38"/>
      <c r="J66" s="39">
        <v>0</v>
      </c>
      <c r="K66" s="39">
        <v>0</v>
      </c>
      <c r="L66" s="39">
        <v>0</v>
      </c>
      <c r="M66" s="44">
        <f>SUM(テーブル22[[#This Row],[1月]:[3月]])</f>
        <v>0</v>
      </c>
      <c r="N66" s="41"/>
      <c r="O66" s="39"/>
      <c r="P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 s="42">
        <v>0</v>
      </c>
      <c r="R66" s="42">
        <v>0</v>
      </c>
      <c r="S66" s="42">
        <v>0</v>
      </c>
      <c r="T66" s="42">
        <f>SUM(テーブル22[[#This Row],[4月]:[6月]])</f>
        <v>0</v>
      </c>
      <c r="U66" s="41"/>
      <c r="V66" s="42"/>
      <c r="W66" s="42">
        <f>IF(テーブル22[[#This Row],[1-3月残高]]="",テーブル22[[#This Row],[4-6月計]]-テーブル22[[#This Row],[入金額2]],IF(テーブル22[[#This Row],[1-3月残高]]&gt;0,テーブル22[[#This Row],[1-3月残高]]+テーブル22[[#This Row],[4-6月計]]-テーブル22[[#This Row],[入金額2]]))</f>
        <v>0</v>
      </c>
      <c r="X66" s="42"/>
      <c r="Y66" s="42"/>
      <c r="Z66" s="42"/>
      <c r="AA66" s="42">
        <f>SUM(テーブル22[[#This Row],[7月]:[9月]])</f>
        <v>0</v>
      </c>
      <c r="AB66" s="41"/>
      <c r="AC66" s="42"/>
      <c r="AD66" s="42">
        <f>IF(テーブル22[[#This Row],[1-6月残高]]=0,テーブル22[[#This Row],[7-9月計]]-テーブル22[[#This Row],[入金額3]],IF(テーブル22[[#This Row],[1-6月残高]]&gt;0,テーブル22[[#This Row],[1-6月残高]]+テーブル22[[#This Row],[7-9月計]]-テーブル22[[#This Row],[入金額3]]))</f>
        <v>0</v>
      </c>
      <c r="AE66" s="42"/>
      <c r="AF66" s="42"/>
      <c r="AG66" s="42"/>
      <c r="AH66" s="42">
        <f>SUM(テーブル22[[#This Row],[10月]:[12月]])</f>
        <v>0</v>
      </c>
      <c r="AI66" s="41"/>
      <c r="AJ66" s="42"/>
      <c r="AK66" s="42">
        <f>IF(テーブル22[[#This Row],[1-9月残高]]=0,テーブル22[[#This Row],[10-12月計]]-テーブル22[[#This Row],[入金額4]],IF(テーブル22[[#This Row],[1-9月残高]]&gt;0,テーブル22[[#This Row],[1-9月残高]]+テーブル22[[#This Row],[10-12月計]]-テーブル22[[#This Row],[入金額4]]))</f>
        <v>0</v>
      </c>
      <c r="AL66" s="42">
        <f>SUM(テーブル22[[#This Row],[1-3月計]],テーブル22[[#This Row],[4-6月計]],テーブル22[[#This Row],[7-9月計]],テーブル22[[#This Row],[10-12月計]]-テーブル22[[#This Row],[入金合計]])</f>
        <v>0</v>
      </c>
      <c r="AM66" s="42">
        <f>SUM(テーブル22[[#This Row],[入金額]],テーブル22[[#This Row],[入金額2]],テーブル22[[#This Row],[入金額3]],テーブル22[[#This Row],[入金額4]])</f>
        <v>0</v>
      </c>
      <c r="AN66" s="38">
        <f t="shared" si="0"/>
        <v>0</v>
      </c>
    </row>
    <row r="67" spans="1:40" hidden="1" x14ac:dyDescent="0.15">
      <c r="A67" s="43">
        <v>445</v>
      </c>
      <c r="B67" s="38"/>
      <c r="C67" s="43"/>
      <c r="D67" s="37" t="s">
        <v>624</v>
      </c>
      <c r="E67" s="37" t="s">
        <v>160</v>
      </c>
      <c r="F67" s="37" t="s">
        <v>623</v>
      </c>
      <c r="G67" s="37" t="s">
        <v>447</v>
      </c>
      <c r="H67" s="37"/>
      <c r="I67" s="38"/>
      <c r="J67" s="39">
        <v>0</v>
      </c>
      <c r="K67" s="39">
        <v>0</v>
      </c>
      <c r="L67" s="39">
        <v>0</v>
      </c>
      <c r="M67" s="44">
        <f>SUM(テーブル22[[#This Row],[1月]:[3月]])</f>
        <v>0</v>
      </c>
      <c r="N67" s="41"/>
      <c r="O67" s="39"/>
      <c r="P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 s="42">
        <v>0</v>
      </c>
      <c r="R67" s="42">
        <v>0</v>
      </c>
      <c r="S67" s="42">
        <v>0</v>
      </c>
      <c r="T67" s="42">
        <f>SUM(テーブル22[[#This Row],[4月]:[6月]])</f>
        <v>0</v>
      </c>
      <c r="U67" s="41"/>
      <c r="V67" s="42"/>
      <c r="W67" s="42">
        <f>IF(テーブル22[[#This Row],[1-3月残高]]="",テーブル22[[#This Row],[4-6月計]]-テーブル22[[#This Row],[入金額2]],IF(テーブル22[[#This Row],[1-3月残高]]&gt;0,テーブル22[[#This Row],[1-3月残高]]+テーブル22[[#This Row],[4-6月計]]-テーブル22[[#This Row],[入金額2]]))</f>
        <v>0</v>
      </c>
      <c r="X67" s="42"/>
      <c r="Y67" s="42"/>
      <c r="Z67" s="42"/>
      <c r="AA67" s="42">
        <f>SUM(テーブル22[[#This Row],[7月]:[9月]])</f>
        <v>0</v>
      </c>
      <c r="AB67" s="41"/>
      <c r="AC67" s="42"/>
      <c r="AD67" s="42">
        <f>IF(テーブル22[[#This Row],[1-6月残高]]=0,テーブル22[[#This Row],[7-9月計]]-テーブル22[[#This Row],[入金額3]],IF(テーブル22[[#This Row],[1-6月残高]]&gt;0,テーブル22[[#This Row],[1-6月残高]]+テーブル22[[#This Row],[7-9月計]]-テーブル22[[#This Row],[入金額3]]))</f>
        <v>0</v>
      </c>
      <c r="AE67" s="42"/>
      <c r="AF67" s="42"/>
      <c r="AG67" s="42"/>
      <c r="AH67" s="42">
        <f>SUM(テーブル22[[#This Row],[10月]:[12月]])</f>
        <v>0</v>
      </c>
      <c r="AI67" s="41"/>
      <c r="AJ67" s="42"/>
      <c r="AK67" s="42">
        <f>IF(テーブル22[[#This Row],[1-9月残高]]=0,テーブル22[[#This Row],[10-12月計]]-テーブル22[[#This Row],[入金額4]],IF(テーブル22[[#This Row],[1-9月残高]]&gt;0,テーブル22[[#This Row],[1-9月残高]]+テーブル22[[#This Row],[10-12月計]]-テーブル22[[#This Row],[入金額4]]))</f>
        <v>0</v>
      </c>
      <c r="AL67" s="42">
        <f>SUM(テーブル22[[#This Row],[1-3月計]],テーブル22[[#This Row],[4-6月計]],テーブル22[[#This Row],[7-9月計]],テーブル22[[#This Row],[10-12月計]]-テーブル22[[#This Row],[入金合計]])</f>
        <v>0</v>
      </c>
      <c r="AM67" s="42">
        <f>SUM(テーブル22[[#This Row],[入金額]],テーブル22[[#This Row],[入金額2]],テーブル22[[#This Row],[入金額3]],テーブル22[[#This Row],[入金額4]])</f>
        <v>0</v>
      </c>
      <c r="AN67" s="38">
        <f t="shared" si="0"/>
        <v>0</v>
      </c>
    </row>
    <row r="68" spans="1:40" hidden="1" x14ac:dyDescent="0.15">
      <c r="A68" s="43">
        <v>446</v>
      </c>
      <c r="B68" s="38"/>
      <c r="C68" s="43"/>
      <c r="D68" s="37" t="s">
        <v>625</v>
      </c>
      <c r="E68" s="37" t="s">
        <v>160</v>
      </c>
      <c r="F68" s="37" t="s">
        <v>623</v>
      </c>
      <c r="G68" s="37" t="s">
        <v>626</v>
      </c>
      <c r="H68" s="37"/>
      <c r="I68" s="38"/>
      <c r="J68" s="39">
        <v>0</v>
      </c>
      <c r="K68" s="39">
        <v>0</v>
      </c>
      <c r="L68" s="39">
        <v>0</v>
      </c>
      <c r="M68" s="44">
        <f>SUM(テーブル22[[#This Row],[1月]:[3月]])</f>
        <v>0</v>
      </c>
      <c r="N68" s="41"/>
      <c r="O68" s="39"/>
      <c r="P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 s="42">
        <v>0</v>
      </c>
      <c r="R68" s="42">
        <v>0</v>
      </c>
      <c r="S68" s="42">
        <v>0</v>
      </c>
      <c r="T68" s="42">
        <f>SUM(テーブル22[[#This Row],[4月]:[6月]])</f>
        <v>0</v>
      </c>
      <c r="U68" s="41"/>
      <c r="V68" s="42"/>
      <c r="W68" s="42">
        <f>IF(テーブル22[[#This Row],[1-3月残高]]="",テーブル22[[#This Row],[4-6月計]]-テーブル22[[#This Row],[入金額2]],IF(テーブル22[[#This Row],[1-3月残高]]&gt;0,テーブル22[[#This Row],[1-3月残高]]+テーブル22[[#This Row],[4-6月計]]-テーブル22[[#This Row],[入金額2]]))</f>
        <v>0</v>
      </c>
      <c r="X68" s="42"/>
      <c r="Y68" s="42"/>
      <c r="Z68" s="42"/>
      <c r="AA68" s="42">
        <f>SUM(テーブル22[[#This Row],[7月]:[9月]])</f>
        <v>0</v>
      </c>
      <c r="AB68" s="41"/>
      <c r="AC68" s="42"/>
      <c r="AD68" s="42">
        <f>IF(テーブル22[[#This Row],[1-6月残高]]=0,テーブル22[[#This Row],[7-9月計]]-テーブル22[[#This Row],[入金額3]],IF(テーブル22[[#This Row],[1-6月残高]]&gt;0,テーブル22[[#This Row],[1-6月残高]]+テーブル22[[#This Row],[7-9月計]]-テーブル22[[#This Row],[入金額3]]))</f>
        <v>0</v>
      </c>
      <c r="AE68" s="42"/>
      <c r="AF68" s="42"/>
      <c r="AG68" s="42"/>
      <c r="AH68" s="42">
        <f>SUM(テーブル22[[#This Row],[10月]:[12月]])</f>
        <v>0</v>
      </c>
      <c r="AI68" s="41"/>
      <c r="AJ68" s="42"/>
      <c r="AK68" s="42">
        <f>IF(テーブル22[[#This Row],[1-9月残高]]=0,テーブル22[[#This Row],[10-12月計]]-テーブル22[[#This Row],[入金額4]],IF(テーブル22[[#This Row],[1-9月残高]]&gt;0,テーブル22[[#This Row],[1-9月残高]]+テーブル22[[#This Row],[10-12月計]]-テーブル22[[#This Row],[入金額4]]))</f>
        <v>0</v>
      </c>
      <c r="AL68" s="42">
        <f>SUM(テーブル22[[#This Row],[1-3月計]],テーブル22[[#This Row],[4-6月計]],テーブル22[[#This Row],[7-9月計]],テーブル22[[#This Row],[10-12月計]]-テーブル22[[#This Row],[入金合計]])</f>
        <v>0</v>
      </c>
      <c r="AM68" s="42">
        <f>SUM(テーブル22[[#This Row],[入金額]],テーブル22[[#This Row],[入金額2]],テーブル22[[#This Row],[入金額3]],テーブル22[[#This Row],[入金額4]])</f>
        <v>0</v>
      </c>
      <c r="AN68" s="38">
        <f t="shared" si="0"/>
        <v>0</v>
      </c>
    </row>
    <row r="69" spans="1:40" hidden="1" x14ac:dyDescent="0.15">
      <c r="A69" s="43">
        <v>447</v>
      </c>
      <c r="B69" s="38"/>
      <c r="C69" s="43"/>
      <c r="D69" s="37" t="s">
        <v>431</v>
      </c>
      <c r="E69" s="37" t="s">
        <v>160</v>
      </c>
      <c r="F69" s="37" t="s">
        <v>623</v>
      </c>
      <c r="G69" s="37" t="s">
        <v>627</v>
      </c>
      <c r="H69" s="37"/>
      <c r="I69" s="38"/>
      <c r="J69" s="39">
        <v>0</v>
      </c>
      <c r="K69" s="39">
        <v>0</v>
      </c>
      <c r="L69" s="39">
        <v>0</v>
      </c>
      <c r="M69" s="44">
        <f>SUM(テーブル22[[#This Row],[1月]:[3月]])</f>
        <v>0</v>
      </c>
      <c r="N69" s="41"/>
      <c r="O69" s="39"/>
      <c r="P6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9" s="42">
        <v>0</v>
      </c>
      <c r="R69" s="42">
        <v>0</v>
      </c>
      <c r="S69" s="42">
        <v>0</v>
      </c>
      <c r="T69" s="42">
        <f>SUM(テーブル22[[#This Row],[4月]:[6月]])</f>
        <v>0</v>
      </c>
      <c r="U69" s="41"/>
      <c r="V69" s="42"/>
      <c r="W69" s="42">
        <f>IF(テーブル22[[#This Row],[1-3月残高]]="",テーブル22[[#This Row],[4-6月計]]-テーブル22[[#This Row],[入金額2]],IF(テーブル22[[#This Row],[1-3月残高]]&gt;0,テーブル22[[#This Row],[1-3月残高]]+テーブル22[[#This Row],[4-6月計]]-テーブル22[[#This Row],[入金額2]]))</f>
        <v>0</v>
      </c>
      <c r="X69" s="42"/>
      <c r="Y69" s="42"/>
      <c r="Z69" s="42"/>
      <c r="AA69" s="42">
        <f>SUM(テーブル22[[#This Row],[7月]:[9月]])</f>
        <v>0</v>
      </c>
      <c r="AB69" s="41"/>
      <c r="AC69" s="42"/>
      <c r="AD69" s="42">
        <f>IF(テーブル22[[#This Row],[1-6月残高]]=0,テーブル22[[#This Row],[7-9月計]]-テーブル22[[#This Row],[入金額3]],IF(テーブル22[[#This Row],[1-6月残高]]&gt;0,テーブル22[[#This Row],[1-6月残高]]+テーブル22[[#This Row],[7-9月計]]-テーブル22[[#This Row],[入金額3]]))</f>
        <v>0</v>
      </c>
      <c r="AE69" s="42"/>
      <c r="AF69" s="42"/>
      <c r="AG69" s="42"/>
      <c r="AH69" s="42">
        <f>SUM(テーブル22[[#This Row],[10月]:[12月]])</f>
        <v>0</v>
      </c>
      <c r="AI69" s="41"/>
      <c r="AJ69" s="42"/>
      <c r="AK69" s="42">
        <f>IF(テーブル22[[#This Row],[1-9月残高]]=0,テーブル22[[#This Row],[10-12月計]]-テーブル22[[#This Row],[入金額4]],IF(テーブル22[[#This Row],[1-9月残高]]&gt;0,テーブル22[[#This Row],[1-9月残高]]+テーブル22[[#This Row],[10-12月計]]-テーブル22[[#This Row],[入金額4]]))</f>
        <v>0</v>
      </c>
      <c r="AL69" s="42">
        <f>SUM(テーブル22[[#This Row],[1-3月計]],テーブル22[[#This Row],[4-6月計]],テーブル22[[#This Row],[7-9月計]],テーブル22[[#This Row],[10-12月計]]-テーブル22[[#This Row],[入金合計]])</f>
        <v>0</v>
      </c>
      <c r="AM69" s="42">
        <f>SUM(テーブル22[[#This Row],[入金額]],テーブル22[[#This Row],[入金額2]],テーブル22[[#This Row],[入金額3]],テーブル22[[#This Row],[入金額4]])</f>
        <v>0</v>
      </c>
      <c r="AN69" s="38">
        <f t="shared" si="0"/>
        <v>0</v>
      </c>
    </row>
    <row r="70" spans="1:40" hidden="1" x14ac:dyDescent="0.15">
      <c r="A70" s="43">
        <v>449</v>
      </c>
      <c r="B70" s="38"/>
      <c r="C70" s="43"/>
      <c r="D70" s="37" t="s">
        <v>432</v>
      </c>
      <c r="E70" s="37" t="s">
        <v>160</v>
      </c>
      <c r="F70" s="37" t="s">
        <v>623</v>
      </c>
      <c r="G70" s="37" t="s">
        <v>628</v>
      </c>
      <c r="H70" s="37"/>
      <c r="I70" s="38"/>
      <c r="J70" s="39">
        <v>0</v>
      </c>
      <c r="K70" s="39">
        <v>0</v>
      </c>
      <c r="L70" s="39">
        <v>0</v>
      </c>
      <c r="M70" s="44">
        <f>SUM(テーブル22[[#This Row],[1月]:[3月]])</f>
        <v>0</v>
      </c>
      <c r="N70" s="41"/>
      <c r="O70" s="39"/>
      <c r="P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0" s="42">
        <v>0</v>
      </c>
      <c r="R70" s="42">
        <v>0</v>
      </c>
      <c r="S70" s="42">
        <v>0</v>
      </c>
      <c r="T70" s="42">
        <f>SUM(テーブル22[[#This Row],[4月]:[6月]])</f>
        <v>0</v>
      </c>
      <c r="U70" s="41"/>
      <c r="V70" s="42"/>
      <c r="W70" s="42">
        <f>IF(テーブル22[[#This Row],[1-3月残高]]="",テーブル22[[#This Row],[4-6月計]]-テーブル22[[#This Row],[入金額2]],IF(テーブル22[[#This Row],[1-3月残高]]&gt;0,テーブル22[[#This Row],[1-3月残高]]+テーブル22[[#This Row],[4-6月計]]-テーブル22[[#This Row],[入金額2]]))</f>
        <v>0</v>
      </c>
      <c r="X70" s="42"/>
      <c r="Y70" s="42"/>
      <c r="Z70" s="42"/>
      <c r="AA70" s="42">
        <f>SUM(テーブル22[[#This Row],[7月]:[9月]])</f>
        <v>0</v>
      </c>
      <c r="AB70" s="41"/>
      <c r="AC70" s="42"/>
      <c r="AD70" s="42">
        <f>IF(テーブル22[[#This Row],[1-6月残高]]=0,テーブル22[[#This Row],[7-9月計]]-テーブル22[[#This Row],[入金額3]],IF(テーブル22[[#This Row],[1-6月残高]]&gt;0,テーブル22[[#This Row],[1-6月残高]]+テーブル22[[#This Row],[7-9月計]]-テーブル22[[#This Row],[入金額3]]))</f>
        <v>0</v>
      </c>
      <c r="AE70" s="42"/>
      <c r="AF70" s="42"/>
      <c r="AG70" s="42"/>
      <c r="AH70" s="42">
        <f>SUM(テーブル22[[#This Row],[10月]:[12月]])</f>
        <v>0</v>
      </c>
      <c r="AI70" s="41"/>
      <c r="AJ70" s="42"/>
      <c r="AK70" s="42">
        <f>IF(テーブル22[[#This Row],[1-9月残高]]=0,テーブル22[[#This Row],[10-12月計]]-テーブル22[[#This Row],[入金額4]],IF(テーブル22[[#This Row],[1-9月残高]]&gt;0,テーブル22[[#This Row],[1-9月残高]]+テーブル22[[#This Row],[10-12月計]]-テーブル22[[#This Row],[入金額4]]))</f>
        <v>0</v>
      </c>
      <c r="AL70" s="42">
        <f>SUM(テーブル22[[#This Row],[1-3月計]],テーブル22[[#This Row],[4-6月計]],テーブル22[[#This Row],[7-9月計]],テーブル22[[#This Row],[10-12月計]]-テーブル22[[#This Row],[入金合計]])</f>
        <v>0</v>
      </c>
      <c r="AM70" s="42">
        <f>SUM(テーブル22[[#This Row],[入金額]],テーブル22[[#This Row],[入金額2]],テーブル22[[#This Row],[入金額3]],テーブル22[[#This Row],[入金額4]])</f>
        <v>0</v>
      </c>
      <c r="AN70" s="38">
        <f t="shared" si="0"/>
        <v>0</v>
      </c>
    </row>
    <row r="71" spans="1:40" hidden="1" x14ac:dyDescent="0.15">
      <c r="A71" s="43">
        <v>450</v>
      </c>
      <c r="B71" s="38"/>
      <c r="C71" s="43"/>
      <c r="D71" s="37" t="s">
        <v>63</v>
      </c>
      <c r="E71" s="37" t="s">
        <v>160</v>
      </c>
      <c r="F71" s="37" t="s">
        <v>623</v>
      </c>
      <c r="G71" s="37" t="s">
        <v>63</v>
      </c>
      <c r="H71" s="37"/>
      <c r="I71" s="38"/>
      <c r="J71" s="39">
        <v>0</v>
      </c>
      <c r="K71" s="39">
        <v>0</v>
      </c>
      <c r="L71" s="39">
        <v>0</v>
      </c>
      <c r="M71" s="44">
        <f>SUM(テーブル22[[#This Row],[1月]:[3月]])</f>
        <v>0</v>
      </c>
      <c r="N71" s="41"/>
      <c r="O71" s="39"/>
      <c r="P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1" s="42">
        <v>0</v>
      </c>
      <c r="R71" s="42">
        <v>0</v>
      </c>
      <c r="S71" s="42">
        <v>0</v>
      </c>
      <c r="T71" s="42">
        <f>SUM(テーブル22[[#This Row],[4月]:[6月]])</f>
        <v>0</v>
      </c>
      <c r="U71" s="41"/>
      <c r="V71" s="42"/>
      <c r="W71" s="42">
        <f>IF(テーブル22[[#This Row],[1-3月残高]]="",テーブル22[[#This Row],[4-6月計]]-テーブル22[[#This Row],[入金額2]],IF(テーブル22[[#This Row],[1-3月残高]]&gt;0,テーブル22[[#This Row],[1-3月残高]]+テーブル22[[#This Row],[4-6月計]]-テーブル22[[#This Row],[入金額2]]))</f>
        <v>0</v>
      </c>
      <c r="X71" s="42"/>
      <c r="Y71" s="42"/>
      <c r="Z71" s="42"/>
      <c r="AA71" s="42">
        <f>SUM(テーブル22[[#This Row],[7月]:[9月]])</f>
        <v>0</v>
      </c>
      <c r="AB71" s="41"/>
      <c r="AC71" s="42"/>
      <c r="AD71" s="42">
        <f>IF(テーブル22[[#This Row],[1-6月残高]]=0,テーブル22[[#This Row],[7-9月計]]-テーブル22[[#This Row],[入金額3]],IF(テーブル22[[#This Row],[1-6月残高]]&gt;0,テーブル22[[#This Row],[1-6月残高]]+テーブル22[[#This Row],[7-9月計]]-テーブル22[[#This Row],[入金額3]]))</f>
        <v>0</v>
      </c>
      <c r="AE71" s="42"/>
      <c r="AF71" s="42"/>
      <c r="AG71" s="42"/>
      <c r="AH71" s="42">
        <f>SUM(テーブル22[[#This Row],[10月]:[12月]])</f>
        <v>0</v>
      </c>
      <c r="AI71" s="41"/>
      <c r="AJ71" s="42"/>
      <c r="AK71" s="42">
        <f>IF(テーブル22[[#This Row],[1-9月残高]]=0,テーブル22[[#This Row],[10-12月計]]-テーブル22[[#This Row],[入金額4]],IF(テーブル22[[#This Row],[1-9月残高]]&gt;0,テーブル22[[#This Row],[1-9月残高]]+テーブル22[[#This Row],[10-12月計]]-テーブル22[[#This Row],[入金額4]]))</f>
        <v>0</v>
      </c>
      <c r="AL71" s="42">
        <f>SUM(テーブル22[[#This Row],[1-3月計]],テーブル22[[#This Row],[4-6月計]],テーブル22[[#This Row],[7-9月計]],テーブル22[[#This Row],[10-12月計]]-テーブル22[[#This Row],[入金合計]])</f>
        <v>0</v>
      </c>
      <c r="AM71" s="42">
        <f>SUM(テーブル22[[#This Row],[入金額]],テーブル22[[#This Row],[入金額2]],テーブル22[[#This Row],[入金額3]],テーブル22[[#This Row],[入金額4]])</f>
        <v>0</v>
      </c>
      <c r="AN71" s="38">
        <f t="shared" si="0"/>
        <v>0</v>
      </c>
    </row>
    <row r="72" spans="1:40" hidden="1" x14ac:dyDescent="0.15">
      <c r="A72" s="43">
        <v>451</v>
      </c>
      <c r="B72" s="38"/>
      <c r="C72" s="43"/>
      <c r="D72" s="37" t="s">
        <v>448</v>
      </c>
      <c r="E72" s="37" t="s">
        <v>160</v>
      </c>
      <c r="F72" s="37" t="s">
        <v>623</v>
      </c>
      <c r="G72" s="37" t="s">
        <v>629</v>
      </c>
      <c r="H72" s="37"/>
      <c r="I72" s="38"/>
      <c r="J72" s="39">
        <v>0</v>
      </c>
      <c r="K72" s="39">
        <v>0</v>
      </c>
      <c r="L72" s="39">
        <v>0</v>
      </c>
      <c r="M72" s="44">
        <f>SUM(テーブル22[[#This Row],[1月]:[3月]])</f>
        <v>0</v>
      </c>
      <c r="N72" s="41"/>
      <c r="O72" s="39"/>
      <c r="P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2" s="42">
        <v>0</v>
      </c>
      <c r="R72" s="42">
        <v>0</v>
      </c>
      <c r="S72" s="42">
        <v>0</v>
      </c>
      <c r="T72" s="42">
        <f>SUM(テーブル22[[#This Row],[4月]:[6月]])</f>
        <v>0</v>
      </c>
      <c r="U72" s="41"/>
      <c r="V72" s="42"/>
      <c r="W72" s="42">
        <f>IF(テーブル22[[#This Row],[1-3月残高]]="",テーブル22[[#This Row],[4-6月計]]-テーブル22[[#This Row],[入金額2]],IF(テーブル22[[#This Row],[1-3月残高]]&gt;0,テーブル22[[#This Row],[1-3月残高]]+テーブル22[[#This Row],[4-6月計]]-テーブル22[[#This Row],[入金額2]]))</f>
        <v>0</v>
      </c>
      <c r="X72" s="42"/>
      <c r="Y72" s="42"/>
      <c r="Z72" s="42"/>
      <c r="AA72" s="42">
        <f>SUM(テーブル22[[#This Row],[7月]:[9月]])</f>
        <v>0</v>
      </c>
      <c r="AB72" s="41"/>
      <c r="AC72" s="42"/>
      <c r="AD72" s="42">
        <f>IF(テーブル22[[#This Row],[1-6月残高]]=0,テーブル22[[#This Row],[7-9月計]]-テーブル22[[#This Row],[入金額3]],IF(テーブル22[[#This Row],[1-6月残高]]&gt;0,テーブル22[[#This Row],[1-6月残高]]+テーブル22[[#This Row],[7-9月計]]-テーブル22[[#This Row],[入金額3]]))</f>
        <v>0</v>
      </c>
      <c r="AE72" s="42"/>
      <c r="AF72" s="42"/>
      <c r="AG72" s="42"/>
      <c r="AH72" s="42">
        <f>SUM(テーブル22[[#This Row],[10月]:[12月]])</f>
        <v>0</v>
      </c>
      <c r="AI72" s="41"/>
      <c r="AJ72" s="42"/>
      <c r="AK72" s="42">
        <f>IF(テーブル22[[#This Row],[1-9月残高]]=0,テーブル22[[#This Row],[10-12月計]]-テーブル22[[#This Row],[入金額4]],IF(テーブル22[[#This Row],[1-9月残高]]&gt;0,テーブル22[[#This Row],[1-9月残高]]+テーブル22[[#This Row],[10-12月計]]-テーブル22[[#This Row],[入金額4]]))</f>
        <v>0</v>
      </c>
      <c r="AL72" s="42">
        <f>SUM(テーブル22[[#This Row],[1-3月計]],テーブル22[[#This Row],[4-6月計]],テーブル22[[#This Row],[7-9月計]],テーブル22[[#This Row],[10-12月計]]-テーブル22[[#This Row],[入金合計]])</f>
        <v>0</v>
      </c>
      <c r="AM72" s="42">
        <f>SUM(テーブル22[[#This Row],[入金額]],テーブル22[[#This Row],[入金額2]],テーブル22[[#This Row],[入金額3]],テーブル22[[#This Row],[入金額4]])</f>
        <v>0</v>
      </c>
      <c r="AN72" s="38">
        <f t="shared" ref="AN72:AN135" si="1">M72+T72+AA72+AH72</f>
        <v>0</v>
      </c>
    </row>
    <row r="73" spans="1:40" hidden="1" x14ac:dyDescent="0.15">
      <c r="A73" s="43">
        <v>454</v>
      </c>
      <c r="B73" s="38"/>
      <c r="C73" s="43"/>
      <c r="D73" s="37" t="s">
        <v>630</v>
      </c>
      <c r="E73" s="37" t="s">
        <v>160</v>
      </c>
      <c r="F73" s="37" t="s">
        <v>631</v>
      </c>
      <c r="G73" s="37" t="s">
        <v>328</v>
      </c>
      <c r="H73" s="37"/>
      <c r="I73" s="38"/>
      <c r="J73" s="39">
        <v>0</v>
      </c>
      <c r="K73" s="39">
        <v>0</v>
      </c>
      <c r="L73" s="39">
        <v>0</v>
      </c>
      <c r="M73" s="44">
        <f>SUM(テーブル22[[#This Row],[1月]:[3月]])</f>
        <v>0</v>
      </c>
      <c r="N73" s="41"/>
      <c r="O73" s="39"/>
      <c r="P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3" s="42">
        <v>0</v>
      </c>
      <c r="R73" s="42">
        <v>0</v>
      </c>
      <c r="S73" s="42">
        <v>0</v>
      </c>
      <c r="T73" s="42">
        <f>SUM(テーブル22[[#This Row],[4月]:[6月]])</f>
        <v>0</v>
      </c>
      <c r="U73" s="41"/>
      <c r="V73" s="42"/>
      <c r="W73" s="42">
        <f>IF(テーブル22[[#This Row],[1-3月残高]]="",テーブル22[[#This Row],[4-6月計]]-テーブル22[[#This Row],[入金額2]],IF(テーブル22[[#This Row],[1-3月残高]]&gt;0,テーブル22[[#This Row],[1-3月残高]]+テーブル22[[#This Row],[4-6月計]]-テーブル22[[#This Row],[入金額2]]))</f>
        <v>0</v>
      </c>
      <c r="X73" s="42"/>
      <c r="Y73" s="42"/>
      <c r="Z73" s="42"/>
      <c r="AA73" s="42">
        <f>SUM(テーブル22[[#This Row],[7月]:[9月]])</f>
        <v>0</v>
      </c>
      <c r="AB73" s="41"/>
      <c r="AC73" s="42"/>
      <c r="AD73" s="42">
        <f>IF(テーブル22[[#This Row],[1-6月残高]]=0,テーブル22[[#This Row],[7-9月計]]-テーブル22[[#This Row],[入金額3]],IF(テーブル22[[#This Row],[1-6月残高]]&gt;0,テーブル22[[#This Row],[1-6月残高]]+テーブル22[[#This Row],[7-9月計]]-テーブル22[[#This Row],[入金額3]]))</f>
        <v>0</v>
      </c>
      <c r="AE73" s="42"/>
      <c r="AF73" s="42"/>
      <c r="AG73" s="42"/>
      <c r="AH73" s="42">
        <f>SUM(テーブル22[[#This Row],[10月]:[12月]])</f>
        <v>0</v>
      </c>
      <c r="AI73" s="41"/>
      <c r="AJ73" s="42"/>
      <c r="AK73" s="42">
        <f>IF(テーブル22[[#This Row],[1-9月残高]]=0,テーブル22[[#This Row],[10-12月計]]-テーブル22[[#This Row],[入金額4]],IF(テーブル22[[#This Row],[1-9月残高]]&gt;0,テーブル22[[#This Row],[1-9月残高]]+テーブル22[[#This Row],[10-12月計]]-テーブル22[[#This Row],[入金額4]]))</f>
        <v>0</v>
      </c>
      <c r="AL73" s="42">
        <f>SUM(テーブル22[[#This Row],[1-3月計]],テーブル22[[#This Row],[4-6月計]],テーブル22[[#This Row],[7-9月計]],テーブル22[[#This Row],[10-12月計]]-テーブル22[[#This Row],[入金合計]])</f>
        <v>0</v>
      </c>
      <c r="AM73" s="42">
        <f>SUM(テーブル22[[#This Row],[入金額]],テーブル22[[#This Row],[入金額2]],テーブル22[[#This Row],[入金額3]],テーブル22[[#This Row],[入金額4]])</f>
        <v>0</v>
      </c>
      <c r="AN73" s="38">
        <f t="shared" si="1"/>
        <v>0</v>
      </c>
    </row>
    <row r="74" spans="1:40" hidden="1" x14ac:dyDescent="0.15">
      <c r="A74" s="43">
        <v>455</v>
      </c>
      <c r="B74" s="38"/>
      <c r="C74" s="43"/>
      <c r="D74" s="37" t="s">
        <v>632</v>
      </c>
      <c r="E74" s="37" t="s">
        <v>160</v>
      </c>
      <c r="F74" s="37" t="s">
        <v>633</v>
      </c>
      <c r="G74" s="37" t="s">
        <v>14</v>
      </c>
      <c r="H74" s="37" t="s">
        <v>310</v>
      </c>
      <c r="I74" s="38"/>
      <c r="J74" s="39">
        <v>1920</v>
      </c>
      <c r="K74" s="39">
        <v>1380</v>
      </c>
      <c r="L74" s="39">
        <v>510</v>
      </c>
      <c r="M74" s="44">
        <f>SUM(テーブル22[[#This Row],[1月]:[3月]])</f>
        <v>3810</v>
      </c>
      <c r="N74" s="41">
        <v>41394</v>
      </c>
      <c r="O74" s="39">
        <v>3810</v>
      </c>
      <c r="P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4" s="42">
        <v>1020</v>
      </c>
      <c r="R74" s="42">
        <v>540</v>
      </c>
      <c r="S74" s="42">
        <v>300</v>
      </c>
      <c r="T74" s="42">
        <f>SUM(テーブル22[[#This Row],[4月]:[6月]])</f>
        <v>1860</v>
      </c>
      <c r="U74" s="41"/>
      <c r="V74" s="42"/>
      <c r="W74" s="42">
        <f>IF(テーブル22[[#This Row],[1-3月残高]]="",テーブル22[[#This Row],[4-6月計]]-テーブル22[[#This Row],[入金額2]],IF(テーブル22[[#This Row],[1-3月残高]]&gt;0,テーブル22[[#This Row],[1-3月残高]]+テーブル22[[#This Row],[4-6月計]]-テーブル22[[#This Row],[入金額2]]))</f>
        <v>1860</v>
      </c>
      <c r="X74" s="42"/>
      <c r="Y74" s="42"/>
      <c r="Z74" s="42"/>
      <c r="AA74" s="42">
        <f>SUM(テーブル22[[#This Row],[7月]:[9月]])</f>
        <v>0</v>
      </c>
      <c r="AB74" s="41"/>
      <c r="AC74" s="42"/>
      <c r="AD74" s="42">
        <f>IF(テーブル22[[#This Row],[1-6月残高]]=0,テーブル22[[#This Row],[7-9月計]]-テーブル22[[#This Row],[入金額3]],IF(テーブル22[[#This Row],[1-6月残高]]&gt;0,テーブル22[[#This Row],[1-6月残高]]+テーブル22[[#This Row],[7-9月計]]-テーブル22[[#This Row],[入金額3]]))</f>
        <v>1860</v>
      </c>
      <c r="AE74" s="42"/>
      <c r="AF74" s="42"/>
      <c r="AG74" s="42"/>
      <c r="AH74" s="42">
        <f>SUM(テーブル22[[#This Row],[10月]:[12月]])</f>
        <v>0</v>
      </c>
      <c r="AI74" s="41"/>
      <c r="AJ74" s="42"/>
      <c r="AK74" s="42">
        <f>IF(テーブル22[[#This Row],[1-9月残高]]=0,テーブル22[[#This Row],[10-12月計]]-テーブル22[[#This Row],[入金額4]],IF(テーブル22[[#This Row],[1-9月残高]]&gt;0,テーブル22[[#This Row],[1-9月残高]]+テーブル22[[#This Row],[10-12月計]]-テーブル22[[#This Row],[入金額4]]))</f>
        <v>1860</v>
      </c>
      <c r="AL74" s="42">
        <f>SUM(テーブル22[[#This Row],[1-3月計]],テーブル22[[#This Row],[4-6月計]],テーブル22[[#This Row],[7-9月計]],テーブル22[[#This Row],[10-12月計]]-テーブル22[[#This Row],[入金合計]])</f>
        <v>1860</v>
      </c>
      <c r="AM74" s="42">
        <f>SUM(テーブル22[[#This Row],[入金額]],テーブル22[[#This Row],[入金額2]],テーブル22[[#This Row],[入金額3]],テーブル22[[#This Row],[入金額4]])</f>
        <v>3810</v>
      </c>
      <c r="AN74" s="38">
        <f t="shared" si="1"/>
        <v>5670</v>
      </c>
    </row>
    <row r="75" spans="1:40" hidden="1" x14ac:dyDescent="0.15">
      <c r="A75" s="43">
        <v>456</v>
      </c>
      <c r="B75" s="38"/>
      <c r="C75" s="43"/>
      <c r="D75" s="37" t="s">
        <v>634</v>
      </c>
      <c r="E75" s="37" t="s">
        <v>160</v>
      </c>
      <c r="F75" s="37" t="s">
        <v>635</v>
      </c>
      <c r="G75" s="37" t="s">
        <v>311</v>
      </c>
      <c r="H75" s="37" t="s">
        <v>636</v>
      </c>
      <c r="I75" s="38"/>
      <c r="J75" s="39">
        <v>0</v>
      </c>
      <c r="K75" s="39">
        <v>0</v>
      </c>
      <c r="L75" s="39">
        <v>0</v>
      </c>
      <c r="M75" s="44">
        <f>SUM(テーブル22[[#This Row],[1月]:[3月]])</f>
        <v>0</v>
      </c>
      <c r="N75" s="41"/>
      <c r="O75" s="39"/>
      <c r="P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5" s="42">
        <v>0</v>
      </c>
      <c r="R75" s="42">
        <v>0</v>
      </c>
      <c r="S75" s="42">
        <v>0</v>
      </c>
      <c r="T75" s="42">
        <f>SUM(テーブル22[[#This Row],[4月]:[6月]])</f>
        <v>0</v>
      </c>
      <c r="U75" s="41"/>
      <c r="V75" s="42"/>
      <c r="W75" s="42">
        <f>IF(テーブル22[[#This Row],[1-3月残高]]="",テーブル22[[#This Row],[4-6月計]]-テーブル22[[#This Row],[入金額2]],IF(テーブル22[[#This Row],[1-3月残高]]&gt;0,テーブル22[[#This Row],[1-3月残高]]+テーブル22[[#This Row],[4-6月計]]-テーブル22[[#This Row],[入金額2]]))</f>
        <v>0</v>
      </c>
      <c r="X75" s="42"/>
      <c r="Y75" s="42"/>
      <c r="Z75" s="42"/>
      <c r="AA75" s="42">
        <f>SUM(テーブル22[[#This Row],[7月]:[9月]])</f>
        <v>0</v>
      </c>
      <c r="AB75" s="41"/>
      <c r="AC75" s="42"/>
      <c r="AD75" s="42">
        <f>IF(テーブル22[[#This Row],[1-6月残高]]=0,テーブル22[[#This Row],[7-9月計]]-テーブル22[[#This Row],[入金額3]],IF(テーブル22[[#This Row],[1-6月残高]]&gt;0,テーブル22[[#This Row],[1-6月残高]]+テーブル22[[#This Row],[7-9月計]]-テーブル22[[#This Row],[入金額3]]))</f>
        <v>0</v>
      </c>
      <c r="AE75" s="42"/>
      <c r="AF75" s="42"/>
      <c r="AG75" s="42"/>
      <c r="AH75" s="42">
        <f>SUM(テーブル22[[#This Row],[10月]:[12月]])</f>
        <v>0</v>
      </c>
      <c r="AI75" s="41"/>
      <c r="AJ75" s="42"/>
      <c r="AK75" s="42">
        <f>IF(テーブル22[[#This Row],[1-9月残高]]=0,テーブル22[[#This Row],[10-12月計]]-テーブル22[[#This Row],[入金額4]],IF(テーブル22[[#This Row],[1-9月残高]]&gt;0,テーブル22[[#This Row],[1-9月残高]]+テーブル22[[#This Row],[10-12月計]]-テーブル22[[#This Row],[入金額4]]))</f>
        <v>0</v>
      </c>
      <c r="AL75" s="42">
        <f>SUM(テーブル22[[#This Row],[1-3月計]],テーブル22[[#This Row],[4-6月計]],テーブル22[[#This Row],[7-9月計]],テーブル22[[#This Row],[10-12月計]]-テーブル22[[#This Row],[入金合計]])</f>
        <v>0</v>
      </c>
      <c r="AM75" s="42">
        <f>SUM(テーブル22[[#This Row],[入金額]],テーブル22[[#This Row],[入金額2]],テーブル22[[#This Row],[入金額3]],テーブル22[[#This Row],[入金額4]])</f>
        <v>0</v>
      </c>
      <c r="AN75" s="38">
        <f t="shared" si="1"/>
        <v>0</v>
      </c>
    </row>
    <row r="76" spans="1:40" hidden="1" x14ac:dyDescent="0.15">
      <c r="A76" s="43">
        <v>502</v>
      </c>
      <c r="B76" s="38"/>
      <c r="C76" s="43"/>
      <c r="D76" s="37" t="s">
        <v>433</v>
      </c>
      <c r="E76" s="37" t="s">
        <v>117</v>
      </c>
      <c r="F76" s="37" t="s">
        <v>637</v>
      </c>
      <c r="G76" s="37" t="s">
        <v>638</v>
      </c>
      <c r="H76" s="37"/>
      <c r="I76" s="38"/>
      <c r="J76" s="39">
        <v>3225</v>
      </c>
      <c r="K76" s="39">
        <v>1920</v>
      </c>
      <c r="L76" s="39">
        <v>975</v>
      </c>
      <c r="M76" s="44">
        <f>SUM(テーブル22[[#This Row],[1月]:[3月]])</f>
        <v>6120</v>
      </c>
      <c r="N76" s="41">
        <v>41390</v>
      </c>
      <c r="O76" s="39">
        <v>6120</v>
      </c>
      <c r="P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6" s="42">
        <v>1815</v>
      </c>
      <c r="R76" s="42">
        <v>2085</v>
      </c>
      <c r="S76" s="42">
        <v>2250</v>
      </c>
      <c r="T76" s="42">
        <f>SUM(テーブル22[[#This Row],[4月]:[6月]])</f>
        <v>6150</v>
      </c>
      <c r="U76" s="41"/>
      <c r="V76" s="42"/>
      <c r="W76" s="42">
        <f>IF(テーブル22[[#This Row],[1-3月残高]]="",テーブル22[[#This Row],[4-6月計]]-テーブル22[[#This Row],[入金額2]],IF(テーブル22[[#This Row],[1-3月残高]]&gt;0,テーブル22[[#This Row],[1-3月残高]]+テーブル22[[#This Row],[4-6月計]]-テーブル22[[#This Row],[入金額2]]))</f>
        <v>6150</v>
      </c>
      <c r="X76" s="42"/>
      <c r="Y76" s="42"/>
      <c r="Z76" s="42"/>
      <c r="AA76" s="42">
        <f>SUM(テーブル22[[#This Row],[7月]:[9月]])</f>
        <v>0</v>
      </c>
      <c r="AB76" s="41"/>
      <c r="AC76" s="42"/>
      <c r="AD76" s="42">
        <f>IF(テーブル22[[#This Row],[1-6月残高]]=0,テーブル22[[#This Row],[7-9月計]]-テーブル22[[#This Row],[入金額3]],IF(テーブル22[[#This Row],[1-6月残高]]&gt;0,テーブル22[[#This Row],[1-6月残高]]+テーブル22[[#This Row],[7-9月計]]-テーブル22[[#This Row],[入金額3]]))</f>
        <v>6150</v>
      </c>
      <c r="AE76" s="42"/>
      <c r="AF76" s="42"/>
      <c r="AG76" s="42"/>
      <c r="AH76" s="42">
        <f>SUM(テーブル22[[#This Row],[10月]:[12月]])</f>
        <v>0</v>
      </c>
      <c r="AI76" s="41"/>
      <c r="AJ76" s="42"/>
      <c r="AK76" s="42">
        <f>IF(テーブル22[[#This Row],[1-9月残高]]=0,テーブル22[[#This Row],[10-12月計]]-テーブル22[[#This Row],[入金額4]],IF(テーブル22[[#This Row],[1-9月残高]]&gt;0,テーブル22[[#This Row],[1-9月残高]]+テーブル22[[#This Row],[10-12月計]]-テーブル22[[#This Row],[入金額4]]))</f>
        <v>6150</v>
      </c>
      <c r="AL76" s="42">
        <f>SUM(テーブル22[[#This Row],[1-3月計]],テーブル22[[#This Row],[4-6月計]],テーブル22[[#This Row],[7-9月計]],テーブル22[[#This Row],[10-12月計]]-テーブル22[[#This Row],[入金合計]])</f>
        <v>6150</v>
      </c>
      <c r="AM76" s="42">
        <f>SUM(テーブル22[[#This Row],[入金額]],テーブル22[[#This Row],[入金額2]],テーブル22[[#This Row],[入金額3]],テーブル22[[#This Row],[入金額4]])</f>
        <v>6120</v>
      </c>
      <c r="AN76" s="38">
        <f t="shared" si="1"/>
        <v>12270</v>
      </c>
    </row>
    <row r="77" spans="1:40" hidden="1" x14ac:dyDescent="0.15">
      <c r="A77" s="43">
        <v>505</v>
      </c>
      <c r="B77" s="38"/>
      <c r="C77" s="43"/>
      <c r="D77" s="37" t="s">
        <v>434</v>
      </c>
      <c r="E77" s="37" t="s">
        <v>117</v>
      </c>
      <c r="F77" s="37" t="s">
        <v>639</v>
      </c>
      <c r="G77" s="37" t="s">
        <v>640</v>
      </c>
      <c r="H77" s="37"/>
      <c r="I77" s="38"/>
      <c r="J77" s="39">
        <v>0</v>
      </c>
      <c r="K77" s="39">
        <v>0</v>
      </c>
      <c r="L77" s="39">
        <v>0</v>
      </c>
      <c r="M77" s="44">
        <f>SUM(テーブル22[[#This Row],[1月]:[3月]])</f>
        <v>0</v>
      </c>
      <c r="N77" s="41"/>
      <c r="O77" s="39"/>
      <c r="P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7" s="42">
        <v>0</v>
      </c>
      <c r="R77" s="42">
        <v>0</v>
      </c>
      <c r="S77" s="42">
        <v>0</v>
      </c>
      <c r="T77" s="42">
        <f>SUM(テーブル22[[#This Row],[4月]:[6月]])</f>
        <v>0</v>
      </c>
      <c r="U77" s="41"/>
      <c r="V77" s="42"/>
      <c r="W77" s="42">
        <f>IF(テーブル22[[#This Row],[1-3月残高]]="",テーブル22[[#This Row],[4-6月計]]-テーブル22[[#This Row],[入金額2]],IF(テーブル22[[#This Row],[1-3月残高]]&gt;0,テーブル22[[#This Row],[1-3月残高]]+テーブル22[[#This Row],[4-6月計]]-テーブル22[[#This Row],[入金額2]]))</f>
        <v>0</v>
      </c>
      <c r="X77" s="42"/>
      <c r="Y77" s="42"/>
      <c r="Z77" s="42"/>
      <c r="AA77" s="42">
        <f>SUM(テーブル22[[#This Row],[7月]:[9月]])</f>
        <v>0</v>
      </c>
      <c r="AB77" s="41"/>
      <c r="AC77" s="42"/>
      <c r="AD77" s="42">
        <f>IF(テーブル22[[#This Row],[1-6月残高]]=0,テーブル22[[#This Row],[7-9月計]]-テーブル22[[#This Row],[入金額3]],IF(テーブル22[[#This Row],[1-6月残高]]&gt;0,テーブル22[[#This Row],[1-6月残高]]+テーブル22[[#This Row],[7-9月計]]-テーブル22[[#This Row],[入金額3]]))</f>
        <v>0</v>
      </c>
      <c r="AE77" s="42"/>
      <c r="AF77" s="42"/>
      <c r="AG77" s="42"/>
      <c r="AH77" s="42">
        <f>SUM(テーブル22[[#This Row],[10月]:[12月]])</f>
        <v>0</v>
      </c>
      <c r="AI77" s="41"/>
      <c r="AJ77" s="42"/>
      <c r="AK77" s="42">
        <f>IF(テーブル22[[#This Row],[1-9月残高]]=0,テーブル22[[#This Row],[10-12月計]]-テーブル22[[#This Row],[入金額4]],IF(テーブル22[[#This Row],[1-9月残高]]&gt;0,テーブル22[[#This Row],[1-9月残高]]+テーブル22[[#This Row],[10-12月計]]-テーブル22[[#This Row],[入金額4]]))</f>
        <v>0</v>
      </c>
      <c r="AL77" s="42">
        <f>SUM(テーブル22[[#This Row],[1-3月計]],テーブル22[[#This Row],[4-6月計]],テーブル22[[#This Row],[7-9月計]],テーブル22[[#This Row],[10-12月計]]-テーブル22[[#This Row],[入金合計]])</f>
        <v>0</v>
      </c>
      <c r="AM77" s="42">
        <f>SUM(テーブル22[[#This Row],[入金額]],テーブル22[[#This Row],[入金額2]],テーブル22[[#This Row],[入金額3]],テーブル22[[#This Row],[入金額4]])</f>
        <v>0</v>
      </c>
      <c r="AN77" s="38">
        <f t="shared" si="1"/>
        <v>0</v>
      </c>
    </row>
    <row r="78" spans="1:40" hidden="1" x14ac:dyDescent="0.15">
      <c r="A78" s="43">
        <v>506</v>
      </c>
      <c r="B78" s="38"/>
      <c r="C78" s="43"/>
      <c r="D78" s="37" t="s">
        <v>435</v>
      </c>
      <c r="E78" s="37" t="s">
        <v>117</v>
      </c>
      <c r="F78" s="37" t="s">
        <v>641</v>
      </c>
      <c r="G78" s="37" t="s">
        <v>642</v>
      </c>
      <c r="H78" s="37"/>
      <c r="I78" s="38"/>
      <c r="J78" s="39">
        <v>0</v>
      </c>
      <c r="K78" s="39">
        <v>0</v>
      </c>
      <c r="L78" s="39">
        <v>0</v>
      </c>
      <c r="M78" s="44">
        <f>SUM(テーブル22[[#This Row],[1月]:[3月]])</f>
        <v>0</v>
      </c>
      <c r="N78" s="41"/>
      <c r="O78" s="39"/>
      <c r="P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78" s="42">
        <v>0</v>
      </c>
      <c r="R78" s="42">
        <v>0</v>
      </c>
      <c r="S78" s="42">
        <v>0</v>
      </c>
      <c r="T78" s="42">
        <f>SUM(テーブル22[[#This Row],[4月]:[6月]])</f>
        <v>0</v>
      </c>
      <c r="U78" s="41"/>
      <c r="V78" s="42"/>
      <c r="W78" s="42">
        <f>IF(テーブル22[[#This Row],[1-3月残高]]="",テーブル22[[#This Row],[4-6月計]]-テーブル22[[#This Row],[入金額2]],IF(テーブル22[[#This Row],[1-3月残高]]&gt;0,テーブル22[[#This Row],[1-3月残高]]+テーブル22[[#This Row],[4-6月計]]-テーブル22[[#This Row],[入金額2]]))</f>
        <v>0</v>
      </c>
      <c r="X78" s="42"/>
      <c r="Y78" s="42"/>
      <c r="Z78" s="42"/>
      <c r="AA78" s="42">
        <f>SUM(テーブル22[[#This Row],[7月]:[9月]])</f>
        <v>0</v>
      </c>
      <c r="AB78" s="41"/>
      <c r="AC78" s="42"/>
      <c r="AD78" s="42">
        <f>IF(テーブル22[[#This Row],[1-6月残高]]=0,テーブル22[[#This Row],[7-9月計]]-テーブル22[[#This Row],[入金額3]],IF(テーブル22[[#This Row],[1-6月残高]]&gt;0,テーブル22[[#This Row],[1-6月残高]]+テーブル22[[#This Row],[7-9月計]]-テーブル22[[#This Row],[入金額3]]))</f>
        <v>0</v>
      </c>
      <c r="AE78" s="42"/>
      <c r="AF78" s="42"/>
      <c r="AG78" s="42"/>
      <c r="AH78" s="42">
        <f>SUM(テーブル22[[#This Row],[10月]:[12月]])</f>
        <v>0</v>
      </c>
      <c r="AI78" s="41"/>
      <c r="AJ78" s="42"/>
      <c r="AK78" s="42">
        <f>IF(テーブル22[[#This Row],[1-9月残高]]=0,テーブル22[[#This Row],[10-12月計]]-テーブル22[[#This Row],[入金額4]],IF(テーブル22[[#This Row],[1-9月残高]]&gt;0,テーブル22[[#This Row],[1-9月残高]]+テーブル22[[#This Row],[10-12月計]]-テーブル22[[#This Row],[入金額4]]))</f>
        <v>0</v>
      </c>
      <c r="AL78" s="42">
        <f>SUM(テーブル22[[#This Row],[1-3月計]],テーブル22[[#This Row],[4-6月計]],テーブル22[[#This Row],[7-9月計]],テーブル22[[#This Row],[10-12月計]]-テーブル22[[#This Row],[入金合計]])</f>
        <v>0</v>
      </c>
      <c r="AM78" s="42">
        <f>SUM(テーブル22[[#This Row],[入金額]],テーブル22[[#This Row],[入金額2]],テーブル22[[#This Row],[入金額3]],テーブル22[[#This Row],[入金額4]])</f>
        <v>0</v>
      </c>
      <c r="AN78" s="38">
        <f t="shared" si="1"/>
        <v>0</v>
      </c>
    </row>
    <row r="79" spans="1:40" hidden="1" x14ac:dyDescent="0.15">
      <c r="A79" s="43">
        <v>507</v>
      </c>
      <c r="B79" s="38"/>
      <c r="C79" s="43"/>
      <c r="D79" s="37" t="s">
        <v>436</v>
      </c>
      <c r="E79" s="37" t="s">
        <v>117</v>
      </c>
      <c r="F79" s="37" t="s">
        <v>643</v>
      </c>
      <c r="G79" s="37" t="s">
        <v>644</v>
      </c>
      <c r="H79" s="37"/>
      <c r="I79" s="38"/>
      <c r="J79" s="39">
        <v>1350</v>
      </c>
      <c r="K79" s="39">
        <v>675</v>
      </c>
      <c r="L79" s="39">
        <v>495</v>
      </c>
      <c r="M79" s="44">
        <f>SUM(テーブル22[[#This Row],[1月]:[3月]])</f>
        <v>2520</v>
      </c>
      <c r="N79" s="41"/>
      <c r="O79" s="39"/>
      <c r="P79"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2520</v>
      </c>
      <c r="Q79" s="42">
        <v>345</v>
      </c>
      <c r="R79" s="42">
        <v>720</v>
      </c>
      <c r="S79" s="42">
        <v>315</v>
      </c>
      <c r="T79" s="42">
        <f>SUM(テーブル22[[#This Row],[4月]:[6月]])</f>
        <v>1380</v>
      </c>
      <c r="U79" s="41"/>
      <c r="V79" s="42"/>
      <c r="W79" s="42">
        <f>IF(テーブル22[[#This Row],[1-3月残高]]="",テーブル22[[#This Row],[4-6月計]]-テーブル22[[#This Row],[入金額2]],IF(テーブル22[[#This Row],[1-3月残高]]&gt;0,テーブル22[[#This Row],[1-3月残高]]+テーブル22[[#This Row],[4-6月計]]-テーブル22[[#This Row],[入金額2]]))</f>
        <v>3900</v>
      </c>
      <c r="X79" s="42"/>
      <c r="Y79" s="42"/>
      <c r="Z79" s="42"/>
      <c r="AA79" s="42">
        <f>SUM(テーブル22[[#This Row],[7月]:[9月]])</f>
        <v>0</v>
      </c>
      <c r="AB79" s="41"/>
      <c r="AC79" s="42"/>
      <c r="AD79" s="42">
        <f>IF(テーブル22[[#This Row],[1-6月残高]]=0,テーブル22[[#This Row],[7-9月計]]-テーブル22[[#This Row],[入金額3]],IF(テーブル22[[#This Row],[1-6月残高]]&gt;0,テーブル22[[#This Row],[1-6月残高]]+テーブル22[[#This Row],[7-9月計]]-テーブル22[[#This Row],[入金額3]]))</f>
        <v>3900</v>
      </c>
      <c r="AE79" s="42"/>
      <c r="AF79" s="42"/>
      <c r="AG79" s="42"/>
      <c r="AH79" s="42">
        <f>SUM(テーブル22[[#This Row],[10月]:[12月]])</f>
        <v>0</v>
      </c>
      <c r="AI79" s="41"/>
      <c r="AJ79" s="42"/>
      <c r="AK79" s="42">
        <f>IF(テーブル22[[#This Row],[1-9月残高]]=0,テーブル22[[#This Row],[10-12月計]]-テーブル22[[#This Row],[入金額4]],IF(テーブル22[[#This Row],[1-9月残高]]&gt;0,テーブル22[[#This Row],[1-9月残高]]+テーブル22[[#This Row],[10-12月計]]-テーブル22[[#This Row],[入金額4]]))</f>
        <v>3900</v>
      </c>
      <c r="AL79" s="42">
        <f>SUM(テーブル22[[#This Row],[1-3月計]],テーブル22[[#This Row],[4-6月計]],テーブル22[[#This Row],[7-9月計]],テーブル22[[#This Row],[10-12月計]]-テーブル22[[#This Row],[入金合計]])</f>
        <v>3900</v>
      </c>
      <c r="AM79" s="42">
        <f>SUM(テーブル22[[#This Row],[入金額]],テーブル22[[#This Row],[入金額2]],テーブル22[[#This Row],[入金額3]],テーブル22[[#This Row],[入金額4]])</f>
        <v>0</v>
      </c>
      <c r="AN79" s="38">
        <f t="shared" si="1"/>
        <v>3900</v>
      </c>
    </row>
    <row r="80" spans="1:40" hidden="1" x14ac:dyDescent="0.15">
      <c r="A80" s="43">
        <v>509</v>
      </c>
      <c r="B80" s="38"/>
      <c r="C80" s="43"/>
      <c r="D80" s="37" t="s">
        <v>645</v>
      </c>
      <c r="E80" s="37" t="s">
        <v>117</v>
      </c>
      <c r="F80" s="37" t="s">
        <v>646</v>
      </c>
      <c r="G80" s="37" t="s">
        <v>647</v>
      </c>
      <c r="H80" s="37"/>
      <c r="I80" s="38"/>
      <c r="J80" s="39">
        <v>0</v>
      </c>
      <c r="K80" s="39">
        <v>345</v>
      </c>
      <c r="L80" s="39">
        <v>0</v>
      </c>
      <c r="M80" s="44">
        <f>SUM(テーブル22[[#This Row],[1月]:[3月]])</f>
        <v>345</v>
      </c>
      <c r="N80" s="41">
        <v>41388</v>
      </c>
      <c r="O80" s="39">
        <v>345</v>
      </c>
      <c r="P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0" s="42">
        <v>90</v>
      </c>
      <c r="R80" s="42">
        <v>180</v>
      </c>
      <c r="S80" s="42">
        <v>30</v>
      </c>
      <c r="T80" s="42">
        <f>SUM(テーブル22[[#This Row],[4月]:[6月]])</f>
        <v>300</v>
      </c>
      <c r="U80" s="41"/>
      <c r="V80" s="42"/>
      <c r="W80" s="42">
        <f>IF(テーブル22[[#This Row],[1-3月残高]]="",テーブル22[[#This Row],[4-6月計]]-テーブル22[[#This Row],[入金額2]],IF(テーブル22[[#This Row],[1-3月残高]]&gt;0,テーブル22[[#This Row],[1-3月残高]]+テーブル22[[#This Row],[4-6月計]]-テーブル22[[#This Row],[入金額2]]))</f>
        <v>300</v>
      </c>
      <c r="X80" s="42"/>
      <c r="Y80" s="42"/>
      <c r="Z80" s="42"/>
      <c r="AA80" s="42">
        <f>SUM(テーブル22[[#This Row],[7月]:[9月]])</f>
        <v>0</v>
      </c>
      <c r="AB80" s="41"/>
      <c r="AC80" s="42"/>
      <c r="AD80" s="42">
        <f>IF(テーブル22[[#This Row],[1-6月残高]]=0,テーブル22[[#This Row],[7-9月計]]-テーブル22[[#This Row],[入金額3]],IF(テーブル22[[#This Row],[1-6月残高]]&gt;0,テーブル22[[#This Row],[1-6月残高]]+テーブル22[[#This Row],[7-9月計]]-テーブル22[[#This Row],[入金額3]]))</f>
        <v>300</v>
      </c>
      <c r="AE80" s="42"/>
      <c r="AF80" s="42"/>
      <c r="AG80" s="42"/>
      <c r="AH80" s="42">
        <f>SUM(テーブル22[[#This Row],[10月]:[12月]])</f>
        <v>0</v>
      </c>
      <c r="AI80" s="41"/>
      <c r="AJ80" s="42"/>
      <c r="AK80" s="42">
        <f>IF(テーブル22[[#This Row],[1-9月残高]]=0,テーブル22[[#This Row],[10-12月計]]-テーブル22[[#This Row],[入金額4]],IF(テーブル22[[#This Row],[1-9月残高]]&gt;0,テーブル22[[#This Row],[1-9月残高]]+テーブル22[[#This Row],[10-12月計]]-テーブル22[[#This Row],[入金額4]]))</f>
        <v>300</v>
      </c>
      <c r="AL80" s="42">
        <f>SUM(テーブル22[[#This Row],[1-3月計]],テーブル22[[#This Row],[4-6月計]],テーブル22[[#This Row],[7-9月計]],テーブル22[[#This Row],[10-12月計]]-テーブル22[[#This Row],[入金合計]])</f>
        <v>300</v>
      </c>
      <c r="AM80" s="42">
        <f>SUM(テーブル22[[#This Row],[入金額]],テーブル22[[#This Row],[入金額2]],テーブル22[[#This Row],[入金額3]],テーブル22[[#This Row],[入金額4]])</f>
        <v>345</v>
      </c>
      <c r="AN80" s="38">
        <f t="shared" si="1"/>
        <v>645</v>
      </c>
    </row>
    <row r="81" spans="1:40" hidden="1" x14ac:dyDescent="0.15">
      <c r="A81" s="43">
        <v>510</v>
      </c>
      <c r="B81" s="38"/>
      <c r="C81" s="43"/>
      <c r="D81" s="37" t="s">
        <v>648</v>
      </c>
      <c r="E81" s="37" t="s">
        <v>117</v>
      </c>
      <c r="F81" s="37" t="s">
        <v>649</v>
      </c>
      <c r="G81" s="37" t="s">
        <v>650</v>
      </c>
      <c r="H81" s="37"/>
      <c r="I81" s="38"/>
      <c r="J81" s="39">
        <v>0</v>
      </c>
      <c r="K81" s="39">
        <v>0</v>
      </c>
      <c r="L81" s="39">
        <v>0</v>
      </c>
      <c r="M81" s="44">
        <f>SUM(テーブル22[[#This Row],[1月]:[3月]])</f>
        <v>0</v>
      </c>
      <c r="N81" s="41"/>
      <c r="O81" s="39"/>
      <c r="P8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1" s="42">
        <v>0</v>
      </c>
      <c r="R81" s="42">
        <v>0</v>
      </c>
      <c r="S81" s="42">
        <v>0</v>
      </c>
      <c r="T81" s="42">
        <f>SUM(テーブル22[[#This Row],[4月]:[6月]])</f>
        <v>0</v>
      </c>
      <c r="U81" s="41"/>
      <c r="V81" s="42"/>
      <c r="W81" s="42">
        <f>IF(テーブル22[[#This Row],[1-3月残高]]="",テーブル22[[#This Row],[4-6月計]]-テーブル22[[#This Row],[入金額2]],IF(テーブル22[[#This Row],[1-3月残高]]&gt;0,テーブル22[[#This Row],[1-3月残高]]+テーブル22[[#This Row],[4-6月計]]-テーブル22[[#This Row],[入金額2]]))</f>
        <v>0</v>
      </c>
      <c r="X81" s="42"/>
      <c r="Y81" s="42"/>
      <c r="Z81" s="42"/>
      <c r="AA81" s="42">
        <f>SUM(テーブル22[[#This Row],[7月]:[9月]])</f>
        <v>0</v>
      </c>
      <c r="AB81" s="41"/>
      <c r="AC81" s="42"/>
      <c r="AD81" s="42">
        <f>IF(テーブル22[[#This Row],[1-6月残高]]=0,テーブル22[[#This Row],[7-9月計]]-テーブル22[[#This Row],[入金額3]],IF(テーブル22[[#This Row],[1-6月残高]]&gt;0,テーブル22[[#This Row],[1-6月残高]]+テーブル22[[#This Row],[7-9月計]]-テーブル22[[#This Row],[入金額3]]))</f>
        <v>0</v>
      </c>
      <c r="AE81" s="42"/>
      <c r="AF81" s="42"/>
      <c r="AG81" s="42"/>
      <c r="AH81" s="42">
        <f>SUM(テーブル22[[#This Row],[10月]:[12月]])</f>
        <v>0</v>
      </c>
      <c r="AI81" s="41"/>
      <c r="AJ81" s="42"/>
      <c r="AK81" s="42">
        <f>IF(テーブル22[[#This Row],[1-9月残高]]=0,テーブル22[[#This Row],[10-12月計]]-テーブル22[[#This Row],[入金額4]],IF(テーブル22[[#This Row],[1-9月残高]]&gt;0,テーブル22[[#This Row],[1-9月残高]]+テーブル22[[#This Row],[10-12月計]]-テーブル22[[#This Row],[入金額4]]))</f>
        <v>0</v>
      </c>
      <c r="AL81" s="42">
        <f>SUM(テーブル22[[#This Row],[1-3月計]],テーブル22[[#This Row],[4-6月計]],テーブル22[[#This Row],[7-9月計]],テーブル22[[#This Row],[10-12月計]]-テーブル22[[#This Row],[入金合計]])</f>
        <v>0</v>
      </c>
      <c r="AM81" s="42">
        <f>SUM(テーブル22[[#This Row],[入金額]],テーブル22[[#This Row],[入金額2]],テーブル22[[#This Row],[入金額3]],テーブル22[[#This Row],[入金額4]])</f>
        <v>0</v>
      </c>
      <c r="AN81" s="38">
        <f t="shared" si="1"/>
        <v>0</v>
      </c>
    </row>
    <row r="82" spans="1:40" hidden="1" x14ac:dyDescent="0.15">
      <c r="A82" s="43">
        <v>514</v>
      </c>
      <c r="B82" s="38"/>
      <c r="C82" s="43"/>
      <c r="D82" s="37" t="s">
        <v>651</v>
      </c>
      <c r="E82" s="37" t="s">
        <v>117</v>
      </c>
      <c r="F82" s="37" t="s">
        <v>652</v>
      </c>
      <c r="G82" s="37" t="s">
        <v>653</v>
      </c>
      <c r="H82" s="37"/>
      <c r="I82" s="38"/>
      <c r="J82" s="39">
        <v>0</v>
      </c>
      <c r="K82" s="39">
        <v>0</v>
      </c>
      <c r="L82" s="39">
        <v>0</v>
      </c>
      <c r="M82" s="44">
        <f>SUM(テーブル22[[#This Row],[1月]:[3月]])</f>
        <v>0</v>
      </c>
      <c r="N82" s="41"/>
      <c r="O82" s="39"/>
      <c r="P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2" s="42">
        <v>0</v>
      </c>
      <c r="R82" s="42">
        <v>0</v>
      </c>
      <c r="S82" s="42">
        <v>0</v>
      </c>
      <c r="T82" s="42">
        <f>SUM(テーブル22[[#This Row],[4月]:[6月]])</f>
        <v>0</v>
      </c>
      <c r="U82" s="41"/>
      <c r="V82" s="42"/>
      <c r="W82" s="42">
        <f>IF(テーブル22[[#This Row],[1-3月残高]]="",テーブル22[[#This Row],[4-6月計]]-テーブル22[[#This Row],[入金額2]],IF(テーブル22[[#This Row],[1-3月残高]]&gt;0,テーブル22[[#This Row],[1-3月残高]]+テーブル22[[#This Row],[4-6月計]]-テーブル22[[#This Row],[入金額2]]))</f>
        <v>0</v>
      </c>
      <c r="X82" s="42"/>
      <c r="Y82" s="42"/>
      <c r="Z82" s="42"/>
      <c r="AA82" s="42">
        <f>SUM(テーブル22[[#This Row],[7月]:[9月]])</f>
        <v>0</v>
      </c>
      <c r="AB82" s="41"/>
      <c r="AC82" s="42"/>
      <c r="AD82" s="42">
        <f>IF(テーブル22[[#This Row],[1-6月残高]]=0,テーブル22[[#This Row],[7-9月計]]-テーブル22[[#This Row],[入金額3]],IF(テーブル22[[#This Row],[1-6月残高]]&gt;0,テーブル22[[#This Row],[1-6月残高]]+テーブル22[[#This Row],[7-9月計]]-テーブル22[[#This Row],[入金額3]]))</f>
        <v>0</v>
      </c>
      <c r="AE82" s="42"/>
      <c r="AF82" s="42"/>
      <c r="AG82" s="42"/>
      <c r="AH82" s="42">
        <f>SUM(テーブル22[[#This Row],[10月]:[12月]])</f>
        <v>0</v>
      </c>
      <c r="AI82" s="41"/>
      <c r="AJ82" s="42"/>
      <c r="AK82" s="42">
        <f>IF(テーブル22[[#This Row],[1-9月残高]]=0,テーブル22[[#This Row],[10-12月計]]-テーブル22[[#This Row],[入金額4]],IF(テーブル22[[#This Row],[1-9月残高]]&gt;0,テーブル22[[#This Row],[1-9月残高]]+テーブル22[[#This Row],[10-12月計]]-テーブル22[[#This Row],[入金額4]]))</f>
        <v>0</v>
      </c>
      <c r="AL82" s="42">
        <f>SUM(テーブル22[[#This Row],[1-3月計]],テーブル22[[#This Row],[4-6月計]],テーブル22[[#This Row],[7-9月計]],テーブル22[[#This Row],[10-12月計]]-テーブル22[[#This Row],[入金合計]])</f>
        <v>0</v>
      </c>
      <c r="AM82" s="42">
        <f>SUM(テーブル22[[#This Row],[入金額]],テーブル22[[#This Row],[入金額2]],テーブル22[[#This Row],[入金額3]],テーブル22[[#This Row],[入金額4]])</f>
        <v>0</v>
      </c>
      <c r="AN82" s="38">
        <f t="shared" si="1"/>
        <v>0</v>
      </c>
    </row>
    <row r="83" spans="1:40" s="4" customFormat="1" hidden="1" x14ac:dyDescent="0.15">
      <c r="A83" s="45">
        <v>516</v>
      </c>
      <c r="B83" s="6" t="s">
        <v>1864</v>
      </c>
      <c r="C83" s="46"/>
      <c r="D83" s="46" t="s">
        <v>654</v>
      </c>
      <c r="E83" s="37" t="s">
        <v>117</v>
      </c>
      <c r="F83" s="37" t="s">
        <v>655</v>
      </c>
      <c r="G83" s="37" t="s">
        <v>656</v>
      </c>
      <c r="H83" s="37"/>
      <c r="I83" s="46"/>
      <c r="J83" s="48">
        <v>4485</v>
      </c>
      <c r="K83" s="48">
        <v>0</v>
      </c>
      <c r="L83" s="48">
        <v>0</v>
      </c>
      <c r="M83" s="49">
        <f>SUM(テーブル22[[#This Row],[1月]:[3月]])</f>
        <v>4485</v>
      </c>
      <c r="N83" s="52">
        <v>41379</v>
      </c>
      <c r="O83" s="48">
        <v>4485</v>
      </c>
      <c r="P83"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3" s="51">
        <v>0</v>
      </c>
      <c r="R83" s="51">
        <v>0</v>
      </c>
      <c r="S83" s="51">
        <v>0</v>
      </c>
      <c r="T83" s="51">
        <f>SUM(テーブル22[[#This Row],[4月]:[6月]])</f>
        <v>0</v>
      </c>
      <c r="U83" s="52"/>
      <c r="V83" s="51"/>
      <c r="W83" s="51">
        <f>IF(テーブル22[[#This Row],[1-3月残高]]="",テーブル22[[#This Row],[4-6月計]]-テーブル22[[#This Row],[入金額2]],IF(テーブル22[[#This Row],[1-3月残高]]&gt;0,テーブル22[[#This Row],[1-3月残高]]+テーブル22[[#This Row],[4-6月計]]-テーブル22[[#This Row],[入金額2]]))</f>
        <v>0</v>
      </c>
      <c r="X83" s="51"/>
      <c r="Y83" s="51"/>
      <c r="Z83" s="51"/>
      <c r="AA83" s="51">
        <f>SUM(テーブル22[[#This Row],[7月]:[9月]])</f>
        <v>0</v>
      </c>
      <c r="AB83" s="52"/>
      <c r="AC83" s="51"/>
      <c r="AD83" s="51">
        <f>IF(テーブル22[[#This Row],[1-6月残高]]=0,テーブル22[[#This Row],[7-9月計]]-テーブル22[[#This Row],[入金額3]],IF(テーブル22[[#This Row],[1-6月残高]]&gt;0,テーブル22[[#This Row],[1-6月残高]]+テーブル22[[#This Row],[7-9月計]]-テーブル22[[#This Row],[入金額3]]))</f>
        <v>0</v>
      </c>
      <c r="AE83" s="51"/>
      <c r="AF83" s="51"/>
      <c r="AG83" s="51"/>
      <c r="AH83" s="51">
        <f>SUM(テーブル22[[#This Row],[10月]:[12月]])</f>
        <v>0</v>
      </c>
      <c r="AI83" s="52"/>
      <c r="AJ83" s="51"/>
      <c r="AK83" s="51">
        <f>IF(テーブル22[[#This Row],[1-9月残高]]=0,テーブル22[[#This Row],[10-12月計]]-テーブル22[[#This Row],[入金額4]],IF(テーブル22[[#This Row],[1-9月残高]]&gt;0,テーブル22[[#This Row],[1-9月残高]]+テーブル22[[#This Row],[10-12月計]]-テーブル22[[#This Row],[入金額4]]))</f>
        <v>0</v>
      </c>
      <c r="AL83" s="51">
        <f>SUM(テーブル22[[#This Row],[1-3月計]],テーブル22[[#This Row],[4-6月計]],テーブル22[[#This Row],[7-9月計]],テーブル22[[#This Row],[10-12月計]]-テーブル22[[#This Row],[入金合計]])</f>
        <v>0</v>
      </c>
      <c r="AM83" s="51">
        <f>SUM(テーブル22[[#This Row],[入金額]],テーブル22[[#This Row],[入金額2]],テーブル22[[#This Row],[入金額3]],テーブル22[[#This Row],[入金額4]])</f>
        <v>4485</v>
      </c>
      <c r="AN83" s="46">
        <f t="shared" si="1"/>
        <v>4485</v>
      </c>
    </row>
    <row r="84" spans="1:40" hidden="1" x14ac:dyDescent="0.15">
      <c r="A84" s="43">
        <v>517</v>
      </c>
      <c r="B84" s="38"/>
      <c r="C84" s="43"/>
      <c r="D84" s="37" t="s">
        <v>657</v>
      </c>
      <c r="E84" s="37" t="s">
        <v>117</v>
      </c>
      <c r="F84" s="37" t="s">
        <v>658</v>
      </c>
      <c r="G84" s="37" t="s">
        <v>659</v>
      </c>
      <c r="H84" s="37"/>
      <c r="I84" s="38"/>
      <c r="J84" s="39">
        <v>0</v>
      </c>
      <c r="K84" s="39">
        <v>0</v>
      </c>
      <c r="L84" s="39">
        <v>0</v>
      </c>
      <c r="M84" s="44">
        <f>SUM(テーブル22[[#This Row],[1月]:[3月]])</f>
        <v>0</v>
      </c>
      <c r="N84" s="41"/>
      <c r="O84" s="39"/>
      <c r="P8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4" s="42">
        <v>0</v>
      </c>
      <c r="R84" s="42">
        <v>0</v>
      </c>
      <c r="S84" s="42">
        <v>0</v>
      </c>
      <c r="T84" s="42">
        <f>SUM(テーブル22[[#This Row],[4月]:[6月]])</f>
        <v>0</v>
      </c>
      <c r="U84" s="41"/>
      <c r="V84" s="42"/>
      <c r="W84" s="42">
        <f>IF(テーブル22[[#This Row],[1-3月残高]]="",テーブル22[[#This Row],[4-6月計]]-テーブル22[[#This Row],[入金額2]],IF(テーブル22[[#This Row],[1-3月残高]]&gt;0,テーブル22[[#This Row],[1-3月残高]]+テーブル22[[#This Row],[4-6月計]]-テーブル22[[#This Row],[入金額2]]))</f>
        <v>0</v>
      </c>
      <c r="X84" s="42"/>
      <c r="Y84" s="42"/>
      <c r="Z84" s="42"/>
      <c r="AA84" s="42">
        <f>SUM(テーブル22[[#This Row],[7月]:[9月]])</f>
        <v>0</v>
      </c>
      <c r="AB84" s="41"/>
      <c r="AC84" s="42"/>
      <c r="AD84" s="42">
        <f>IF(テーブル22[[#This Row],[1-6月残高]]=0,テーブル22[[#This Row],[7-9月計]]-テーブル22[[#This Row],[入金額3]],IF(テーブル22[[#This Row],[1-6月残高]]&gt;0,テーブル22[[#This Row],[1-6月残高]]+テーブル22[[#This Row],[7-9月計]]-テーブル22[[#This Row],[入金額3]]))</f>
        <v>0</v>
      </c>
      <c r="AE84" s="42"/>
      <c r="AF84" s="42"/>
      <c r="AG84" s="42"/>
      <c r="AH84" s="42">
        <f>SUM(テーブル22[[#This Row],[10月]:[12月]])</f>
        <v>0</v>
      </c>
      <c r="AI84" s="41"/>
      <c r="AJ84" s="42"/>
      <c r="AK84" s="42">
        <f>IF(テーブル22[[#This Row],[1-9月残高]]=0,テーブル22[[#This Row],[10-12月計]]-テーブル22[[#This Row],[入金額4]],IF(テーブル22[[#This Row],[1-9月残高]]&gt;0,テーブル22[[#This Row],[1-9月残高]]+テーブル22[[#This Row],[10-12月計]]-テーブル22[[#This Row],[入金額4]]))</f>
        <v>0</v>
      </c>
      <c r="AL84" s="42">
        <f>SUM(テーブル22[[#This Row],[1-3月計]],テーブル22[[#This Row],[4-6月計]],テーブル22[[#This Row],[7-9月計]],テーブル22[[#This Row],[10-12月計]]-テーブル22[[#This Row],[入金合計]])</f>
        <v>0</v>
      </c>
      <c r="AM84" s="42">
        <f>SUM(テーブル22[[#This Row],[入金額]],テーブル22[[#This Row],[入金額2]],テーブル22[[#This Row],[入金額3]],テーブル22[[#This Row],[入金額4]])</f>
        <v>0</v>
      </c>
      <c r="AN84" s="38">
        <f t="shared" si="1"/>
        <v>0</v>
      </c>
    </row>
    <row r="85" spans="1:40" hidden="1" x14ac:dyDescent="0.15">
      <c r="A85" s="43">
        <v>521</v>
      </c>
      <c r="B85" s="38"/>
      <c r="C85" s="43"/>
      <c r="D85" s="37" t="s">
        <v>660</v>
      </c>
      <c r="E85" s="37" t="s">
        <v>117</v>
      </c>
      <c r="F85" s="37" t="s">
        <v>661</v>
      </c>
      <c r="G85" s="37" t="s">
        <v>662</v>
      </c>
      <c r="H85" s="37"/>
      <c r="I85" s="38"/>
      <c r="J85" s="39">
        <v>0</v>
      </c>
      <c r="K85" s="39">
        <v>0</v>
      </c>
      <c r="L85" s="39">
        <v>0</v>
      </c>
      <c r="M85" s="44">
        <f>SUM(テーブル22[[#This Row],[1月]:[3月]])</f>
        <v>0</v>
      </c>
      <c r="N85" s="41"/>
      <c r="O85" s="39"/>
      <c r="P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5" s="42">
        <v>0</v>
      </c>
      <c r="R85" s="42">
        <v>0</v>
      </c>
      <c r="S85" s="42">
        <v>0</v>
      </c>
      <c r="T85" s="42">
        <f>SUM(テーブル22[[#This Row],[4月]:[6月]])</f>
        <v>0</v>
      </c>
      <c r="U85" s="41"/>
      <c r="V85" s="42"/>
      <c r="W85" s="42">
        <f>IF(テーブル22[[#This Row],[1-3月残高]]="",テーブル22[[#This Row],[4-6月計]]-テーブル22[[#This Row],[入金額2]],IF(テーブル22[[#This Row],[1-3月残高]]&gt;0,テーブル22[[#This Row],[1-3月残高]]+テーブル22[[#This Row],[4-6月計]]-テーブル22[[#This Row],[入金額2]]))</f>
        <v>0</v>
      </c>
      <c r="X85" s="42"/>
      <c r="Y85" s="42"/>
      <c r="Z85" s="42"/>
      <c r="AA85" s="42">
        <f>SUM(テーブル22[[#This Row],[7月]:[9月]])</f>
        <v>0</v>
      </c>
      <c r="AB85" s="41"/>
      <c r="AC85" s="42"/>
      <c r="AD85" s="42">
        <f>IF(テーブル22[[#This Row],[1-6月残高]]=0,テーブル22[[#This Row],[7-9月計]]-テーブル22[[#This Row],[入金額3]],IF(テーブル22[[#This Row],[1-6月残高]]&gt;0,テーブル22[[#This Row],[1-6月残高]]+テーブル22[[#This Row],[7-9月計]]-テーブル22[[#This Row],[入金額3]]))</f>
        <v>0</v>
      </c>
      <c r="AE85" s="42"/>
      <c r="AF85" s="42"/>
      <c r="AG85" s="42"/>
      <c r="AH85" s="42">
        <f>SUM(テーブル22[[#This Row],[10月]:[12月]])</f>
        <v>0</v>
      </c>
      <c r="AI85" s="41"/>
      <c r="AJ85" s="42"/>
      <c r="AK85" s="42">
        <f>IF(テーブル22[[#This Row],[1-9月残高]]=0,テーブル22[[#This Row],[10-12月計]]-テーブル22[[#This Row],[入金額4]],IF(テーブル22[[#This Row],[1-9月残高]]&gt;0,テーブル22[[#This Row],[1-9月残高]]+テーブル22[[#This Row],[10-12月計]]-テーブル22[[#This Row],[入金額4]]))</f>
        <v>0</v>
      </c>
      <c r="AL85" s="42">
        <f>SUM(テーブル22[[#This Row],[1-3月計]],テーブル22[[#This Row],[4-6月計]],テーブル22[[#This Row],[7-9月計]],テーブル22[[#This Row],[10-12月計]]-テーブル22[[#This Row],[入金合計]])</f>
        <v>0</v>
      </c>
      <c r="AM85" s="42">
        <f>SUM(テーブル22[[#This Row],[入金額]],テーブル22[[#This Row],[入金額2]],テーブル22[[#This Row],[入金額3]],テーブル22[[#This Row],[入金額4]])</f>
        <v>0</v>
      </c>
      <c r="AN85" s="38">
        <f t="shared" si="1"/>
        <v>0</v>
      </c>
    </row>
    <row r="86" spans="1:40" hidden="1" x14ac:dyDescent="0.15">
      <c r="A86" s="43">
        <v>527</v>
      </c>
      <c r="B86" s="38"/>
      <c r="C86" s="43"/>
      <c r="D86" s="37" t="s">
        <v>663</v>
      </c>
      <c r="E86" s="37" t="s">
        <v>117</v>
      </c>
      <c r="F86" s="37" t="s">
        <v>664</v>
      </c>
      <c r="G86" s="37" t="s">
        <v>665</v>
      </c>
      <c r="H86" s="37"/>
      <c r="I86" s="38"/>
      <c r="J86" s="39">
        <v>210</v>
      </c>
      <c r="K86" s="39">
        <v>15</v>
      </c>
      <c r="L86" s="39">
        <v>60</v>
      </c>
      <c r="M86" s="44">
        <f>SUM(テーブル22[[#This Row],[1月]:[3月]])</f>
        <v>285</v>
      </c>
      <c r="N86" s="41">
        <v>41381</v>
      </c>
      <c r="O86" s="39">
        <v>285</v>
      </c>
      <c r="P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6" s="42">
        <v>60</v>
      </c>
      <c r="R86" s="42">
        <v>120</v>
      </c>
      <c r="S86" s="42">
        <v>120</v>
      </c>
      <c r="T86" s="42">
        <f>SUM(テーブル22[[#This Row],[4月]:[6月]])</f>
        <v>300</v>
      </c>
      <c r="U86" s="41"/>
      <c r="V86" s="42"/>
      <c r="W86" s="42">
        <f>IF(テーブル22[[#This Row],[1-3月残高]]="",テーブル22[[#This Row],[4-6月計]]-テーブル22[[#This Row],[入金額2]],IF(テーブル22[[#This Row],[1-3月残高]]&gt;0,テーブル22[[#This Row],[1-3月残高]]+テーブル22[[#This Row],[4-6月計]]-テーブル22[[#This Row],[入金額2]]))</f>
        <v>300</v>
      </c>
      <c r="X86" s="42"/>
      <c r="Y86" s="42"/>
      <c r="Z86" s="42"/>
      <c r="AA86" s="42">
        <f>SUM(テーブル22[[#This Row],[7月]:[9月]])</f>
        <v>0</v>
      </c>
      <c r="AB86" s="41"/>
      <c r="AC86" s="42"/>
      <c r="AD86" s="42">
        <f>IF(テーブル22[[#This Row],[1-6月残高]]=0,テーブル22[[#This Row],[7-9月計]]-テーブル22[[#This Row],[入金額3]],IF(テーブル22[[#This Row],[1-6月残高]]&gt;0,テーブル22[[#This Row],[1-6月残高]]+テーブル22[[#This Row],[7-9月計]]-テーブル22[[#This Row],[入金額3]]))</f>
        <v>300</v>
      </c>
      <c r="AE86" s="42"/>
      <c r="AF86" s="42"/>
      <c r="AG86" s="42"/>
      <c r="AH86" s="42">
        <f>SUM(テーブル22[[#This Row],[10月]:[12月]])</f>
        <v>0</v>
      </c>
      <c r="AI86" s="41"/>
      <c r="AJ86" s="42"/>
      <c r="AK86" s="42">
        <f>IF(テーブル22[[#This Row],[1-9月残高]]=0,テーブル22[[#This Row],[10-12月計]]-テーブル22[[#This Row],[入金額4]],IF(テーブル22[[#This Row],[1-9月残高]]&gt;0,テーブル22[[#This Row],[1-9月残高]]+テーブル22[[#This Row],[10-12月計]]-テーブル22[[#This Row],[入金額4]]))</f>
        <v>300</v>
      </c>
      <c r="AL86" s="42">
        <f>SUM(テーブル22[[#This Row],[1-3月計]],テーブル22[[#This Row],[4-6月計]],テーブル22[[#This Row],[7-9月計]],テーブル22[[#This Row],[10-12月計]]-テーブル22[[#This Row],[入金合計]])</f>
        <v>300</v>
      </c>
      <c r="AM86" s="42">
        <f>SUM(テーブル22[[#This Row],[入金額]],テーブル22[[#This Row],[入金額2]],テーブル22[[#This Row],[入金額3]],テーブル22[[#This Row],[入金額4]])</f>
        <v>285</v>
      </c>
      <c r="AN86" s="38">
        <f t="shared" si="1"/>
        <v>585</v>
      </c>
    </row>
    <row r="87" spans="1:40" s="4" customFormat="1" hidden="1" x14ac:dyDescent="0.15">
      <c r="A87" s="59">
        <v>532</v>
      </c>
      <c r="B87" s="13" t="s">
        <v>1867</v>
      </c>
      <c r="C87" s="59"/>
      <c r="D87" s="13" t="s">
        <v>441</v>
      </c>
      <c r="E87" s="37" t="s">
        <v>117</v>
      </c>
      <c r="F87" s="37" t="s">
        <v>666</v>
      </c>
      <c r="G87" s="37" t="s">
        <v>667</v>
      </c>
      <c r="H87" s="37"/>
      <c r="I87" s="13"/>
      <c r="J87" s="60">
        <v>360</v>
      </c>
      <c r="K87" s="60">
        <v>150</v>
      </c>
      <c r="L87" s="60">
        <v>420</v>
      </c>
      <c r="M87" s="61">
        <f>SUM(テーブル22[[#This Row],[1月]:[3月]])</f>
        <v>930</v>
      </c>
      <c r="N87" s="62"/>
      <c r="O87" s="60"/>
      <c r="P87" s="63">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930</v>
      </c>
      <c r="Q87" s="63">
        <v>90</v>
      </c>
      <c r="R87" s="63">
        <v>90</v>
      </c>
      <c r="S87" s="63">
        <v>300</v>
      </c>
      <c r="T87" s="63">
        <f>SUM(テーブル22[[#This Row],[4月]:[6月]])</f>
        <v>480</v>
      </c>
      <c r="U87" s="62"/>
      <c r="V87" s="63"/>
      <c r="W87" s="63">
        <f>IF(テーブル22[[#This Row],[1-3月残高]]="",テーブル22[[#This Row],[4-6月計]]-テーブル22[[#This Row],[入金額2]],IF(テーブル22[[#This Row],[1-3月残高]]&gt;0,テーブル22[[#This Row],[1-3月残高]]+テーブル22[[#This Row],[4-6月計]]-テーブル22[[#This Row],[入金額2]]))</f>
        <v>1410</v>
      </c>
      <c r="X87" s="63"/>
      <c r="Y87" s="63"/>
      <c r="Z87" s="63"/>
      <c r="AA87" s="63">
        <f>SUM(テーブル22[[#This Row],[7月]:[9月]])</f>
        <v>0</v>
      </c>
      <c r="AB87" s="62"/>
      <c r="AC87" s="63"/>
      <c r="AD87" s="63">
        <f>IF(テーブル22[[#This Row],[1-6月残高]]=0,テーブル22[[#This Row],[7-9月計]]-テーブル22[[#This Row],[入金額3]],IF(テーブル22[[#This Row],[1-6月残高]]&gt;0,テーブル22[[#This Row],[1-6月残高]]+テーブル22[[#This Row],[7-9月計]]-テーブル22[[#This Row],[入金額3]]))</f>
        <v>1410</v>
      </c>
      <c r="AE87" s="63"/>
      <c r="AF87" s="63"/>
      <c r="AG87" s="63"/>
      <c r="AH87" s="63">
        <f>SUM(テーブル22[[#This Row],[10月]:[12月]])</f>
        <v>0</v>
      </c>
      <c r="AI87" s="62"/>
      <c r="AJ87" s="63"/>
      <c r="AK87" s="63">
        <f>IF(テーブル22[[#This Row],[1-9月残高]]=0,テーブル22[[#This Row],[10-12月計]]-テーブル22[[#This Row],[入金額4]],IF(テーブル22[[#This Row],[1-9月残高]]&gt;0,テーブル22[[#This Row],[1-9月残高]]+テーブル22[[#This Row],[10-12月計]]-テーブル22[[#This Row],[入金額4]]))</f>
        <v>1410</v>
      </c>
      <c r="AL87" s="63">
        <f>SUM(テーブル22[[#This Row],[1-3月計]],テーブル22[[#This Row],[4-6月計]],テーブル22[[#This Row],[7-9月計]],テーブル22[[#This Row],[10-12月計]]-テーブル22[[#This Row],[入金合計]])</f>
        <v>1410</v>
      </c>
      <c r="AM87" s="63">
        <f>SUM(テーブル22[[#This Row],[入金額]],テーブル22[[#This Row],[入金額2]],テーブル22[[#This Row],[入金額3]],テーブル22[[#This Row],[入金額4]])</f>
        <v>0</v>
      </c>
      <c r="AN87" s="13">
        <f t="shared" si="1"/>
        <v>1410</v>
      </c>
    </row>
    <row r="88" spans="1:40" hidden="1" x14ac:dyDescent="0.15">
      <c r="A88" s="43">
        <v>533</v>
      </c>
      <c r="B88" s="38"/>
      <c r="C88" s="43"/>
      <c r="D88" s="37" t="s">
        <v>668</v>
      </c>
      <c r="E88" s="37" t="s">
        <v>143</v>
      </c>
      <c r="F88" s="37" t="s">
        <v>669</v>
      </c>
      <c r="G88" s="37" t="s">
        <v>670</v>
      </c>
      <c r="H88" s="37"/>
      <c r="I88" s="38"/>
      <c r="J88" s="39">
        <v>0</v>
      </c>
      <c r="K88" s="39">
        <v>0</v>
      </c>
      <c r="L88" s="39">
        <v>0</v>
      </c>
      <c r="M88" s="44">
        <f>SUM(テーブル22[[#This Row],[1月]:[3月]])</f>
        <v>0</v>
      </c>
      <c r="N88" s="41"/>
      <c r="O88" s="39"/>
      <c r="P8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88" s="42">
        <v>0</v>
      </c>
      <c r="R88" s="42">
        <v>0</v>
      </c>
      <c r="S88" s="42">
        <v>0</v>
      </c>
      <c r="T88" s="42">
        <f>SUM(テーブル22[[#This Row],[4月]:[6月]])</f>
        <v>0</v>
      </c>
      <c r="U88" s="41"/>
      <c r="V88" s="42"/>
      <c r="W88" s="42">
        <f>IF(テーブル22[[#This Row],[1-3月残高]]="",テーブル22[[#This Row],[4-6月計]]-テーブル22[[#This Row],[入金額2]],IF(テーブル22[[#This Row],[1-3月残高]]&gt;0,テーブル22[[#This Row],[1-3月残高]]+テーブル22[[#This Row],[4-6月計]]-テーブル22[[#This Row],[入金額2]]))</f>
        <v>0</v>
      </c>
      <c r="X88" s="42"/>
      <c r="Y88" s="42"/>
      <c r="Z88" s="42"/>
      <c r="AA88" s="42">
        <f>SUM(テーブル22[[#This Row],[7月]:[9月]])</f>
        <v>0</v>
      </c>
      <c r="AB88" s="41"/>
      <c r="AC88" s="42"/>
      <c r="AD88" s="42">
        <f>IF(テーブル22[[#This Row],[1-6月残高]]=0,テーブル22[[#This Row],[7-9月計]]-テーブル22[[#This Row],[入金額3]],IF(テーブル22[[#This Row],[1-6月残高]]&gt;0,テーブル22[[#This Row],[1-6月残高]]+テーブル22[[#This Row],[7-9月計]]-テーブル22[[#This Row],[入金額3]]))</f>
        <v>0</v>
      </c>
      <c r="AE88" s="42"/>
      <c r="AF88" s="42"/>
      <c r="AG88" s="42"/>
      <c r="AH88" s="42">
        <f>SUM(テーブル22[[#This Row],[10月]:[12月]])</f>
        <v>0</v>
      </c>
      <c r="AI88" s="41"/>
      <c r="AJ88" s="42"/>
      <c r="AK88" s="42">
        <f>IF(テーブル22[[#This Row],[1-9月残高]]=0,テーブル22[[#This Row],[10-12月計]]-テーブル22[[#This Row],[入金額4]],IF(テーブル22[[#This Row],[1-9月残高]]&gt;0,テーブル22[[#This Row],[1-9月残高]]+テーブル22[[#This Row],[10-12月計]]-テーブル22[[#This Row],[入金額4]]))</f>
        <v>0</v>
      </c>
      <c r="AL88" s="42">
        <f>SUM(テーブル22[[#This Row],[1-3月計]],テーブル22[[#This Row],[4-6月計]],テーブル22[[#This Row],[7-9月計]],テーブル22[[#This Row],[10-12月計]]-テーブル22[[#This Row],[入金合計]])</f>
        <v>0</v>
      </c>
      <c r="AM88" s="42">
        <f>SUM(テーブル22[[#This Row],[入金額]],テーブル22[[#This Row],[入金額2]],テーブル22[[#This Row],[入金額3]],テーブル22[[#This Row],[入金額4]])</f>
        <v>0</v>
      </c>
      <c r="AN88" s="38">
        <f t="shared" si="1"/>
        <v>0</v>
      </c>
    </row>
    <row r="89" spans="1:40" hidden="1" x14ac:dyDescent="0.15">
      <c r="A89" s="43">
        <v>536</v>
      </c>
      <c r="B89" s="38"/>
      <c r="C89" s="43"/>
      <c r="D89" s="37" t="s">
        <v>442</v>
      </c>
      <c r="E89" s="37" t="s">
        <v>117</v>
      </c>
      <c r="F89" s="37" t="s">
        <v>671</v>
      </c>
      <c r="G89" s="37" t="s">
        <v>672</v>
      </c>
      <c r="H89" s="37"/>
      <c r="I89" s="38"/>
      <c r="J89" s="39">
        <v>1065</v>
      </c>
      <c r="K89" s="39">
        <v>750</v>
      </c>
      <c r="L89" s="39">
        <v>240</v>
      </c>
      <c r="M89" s="44">
        <f>SUM(テーブル22[[#This Row],[1月]:[3月]])</f>
        <v>2055</v>
      </c>
      <c r="N89" s="41"/>
      <c r="O89" s="39"/>
      <c r="P89"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2055</v>
      </c>
      <c r="Q89" s="42">
        <v>510</v>
      </c>
      <c r="R89" s="42">
        <v>150</v>
      </c>
      <c r="S89" s="42">
        <v>465</v>
      </c>
      <c r="T89" s="42">
        <f>SUM(テーブル22[[#This Row],[4月]:[6月]])</f>
        <v>1125</v>
      </c>
      <c r="U89" s="41"/>
      <c r="V89" s="42"/>
      <c r="W89" s="42">
        <f>IF(テーブル22[[#This Row],[1-3月残高]]="",テーブル22[[#This Row],[4-6月計]]-テーブル22[[#This Row],[入金額2]],IF(テーブル22[[#This Row],[1-3月残高]]&gt;0,テーブル22[[#This Row],[1-3月残高]]+テーブル22[[#This Row],[4-6月計]]-テーブル22[[#This Row],[入金額2]]))</f>
        <v>3180</v>
      </c>
      <c r="X89" s="42"/>
      <c r="Y89" s="42"/>
      <c r="Z89" s="42"/>
      <c r="AA89" s="42">
        <f>SUM(テーブル22[[#This Row],[7月]:[9月]])</f>
        <v>0</v>
      </c>
      <c r="AB89" s="41"/>
      <c r="AC89" s="42"/>
      <c r="AD89" s="42">
        <f>IF(テーブル22[[#This Row],[1-6月残高]]=0,テーブル22[[#This Row],[7-9月計]]-テーブル22[[#This Row],[入金額3]],IF(テーブル22[[#This Row],[1-6月残高]]&gt;0,テーブル22[[#This Row],[1-6月残高]]+テーブル22[[#This Row],[7-9月計]]-テーブル22[[#This Row],[入金額3]]))</f>
        <v>3180</v>
      </c>
      <c r="AE89" s="42"/>
      <c r="AF89" s="42"/>
      <c r="AG89" s="42"/>
      <c r="AH89" s="42">
        <f>SUM(テーブル22[[#This Row],[10月]:[12月]])</f>
        <v>0</v>
      </c>
      <c r="AI89" s="41"/>
      <c r="AJ89" s="42"/>
      <c r="AK89" s="42">
        <f>IF(テーブル22[[#This Row],[1-9月残高]]=0,テーブル22[[#This Row],[10-12月計]]-テーブル22[[#This Row],[入金額4]],IF(テーブル22[[#This Row],[1-9月残高]]&gt;0,テーブル22[[#This Row],[1-9月残高]]+テーブル22[[#This Row],[10-12月計]]-テーブル22[[#This Row],[入金額4]]))</f>
        <v>3180</v>
      </c>
      <c r="AL89" s="42">
        <f>SUM(テーブル22[[#This Row],[1-3月計]],テーブル22[[#This Row],[4-6月計]],テーブル22[[#This Row],[7-9月計]],テーブル22[[#This Row],[10-12月計]]-テーブル22[[#This Row],[入金合計]])</f>
        <v>3180</v>
      </c>
      <c r="AM89" s="42">
        <f>SUM(テーブル22[[#This Row],[入金額]],テーブル22[[#This Row],[入金額2]],テーブル22[[#This Row],[入金額3]],テーブル22[[#This Row],[入金額4]])</f>
        <v>0</v>
      </c>
      <c r="AN89" s="38">
        <f t="shared" si="1"/>
        <v>3180</v>
      </c>
    </row>
    <row r="90" spans="1:40" hidden="1" x14ac:dyDescent="0.15">
      <c r="A90" s="43">
        <v>537</v>
      </c>
      <c r="B90" s="38"/>
      <c r="C90" s="43"/>
      <c r="D90" s="37" t="s">
        <v>673</v>
      </c>
      <c r="E90" s="37" t="s">
        <v>117</v>
      </c>
      <c r="F90" s="37" t="s">
        <v>674</v>
      </c>
      <c r="G90" s="37" t="s">
        <v>675</v>
      </c>
      <c r="H90" s="37"/>
      <c r="I90" s="38"/>
      <c r="J90" s="39">
        <v>0</v>
      </c>
      <c r="K90" s="39">
        <v>0</v>
      </c>
      <c r="L90" s="39">
        <v>0</v>
      </c>
      <c r="M90" s="44">
        <f>SUM(テーブル22[[#This Row],[1月]:[3月]])</f>
        <v>0</v>
      </c>
      <c r="N90" s="41"/>
      <c r="O90" s="39"/>
      <c r="P9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0" s="42">
        <v>0</v>
      </c>
      <c r="R90" s="42">
        <v>0</v>
      </c>
      <c r="S90" s="42">
        <v>0</v>
      </c>
      <c r="T90" s="42">
        <f>SUM(テーブル22[[#This Row],[4月]:[6月]])</f>
        <v>0</v>
      </c>
      <c r="U90" s="41"/>
      <c r="V90" s="42"/>
      <c r="W90" s="42">
        <f>IF(テーブル22[[#This Row],[1-3月残高]]="",テーブル22[[#This Row],[4-6月計]]-テーブル22[[#This Row],[入金額2]],IF(テーブル22[[#This Row],[1-3月残高]]&gt;0,テーブル22[[#This Row],[1-3月残高]]+テーブル22[[#This Row],[4-6月計]]-テーブル22[[#This Row],[入金額2]]))</f>
        <v>0</v>
      </c>
      <c r="X90" s="42"/>
      <c r="Y90" s="42"/>
      <c r="Z90" s="42"/>
      <c r="AA90" s="42">
        <f>SUM(テーブル22[[#This Row],[7月]:[9月]])</f>
        <v>0</v>
      </c>
      <c r="AB90" s="41"/>
      <c r="AC90" s="42"/>
      <c r="AD90" s="42">
        <f>IF(テーブル22[[#This Row],[1-6月残高]]=0,テーブル22[[#This Row],[7-9月計]]-テーブル22[[#This Row],[入金額3]],IF(テーブル22[[#This Row],[1-6月残高]]&gt;0,テーブル22[[#This Row],[1-6月残高]]+テーブル22[[#This Row],[7-9月計]]-テーブル22[[#This Row],[入金額3]]))</f>
        <v>0</v>
      </c>
      <c r="AE90" s="42"/>
      <c r="AF90" s="42"/>
      <c r="AG90" s="42"/>
      <c r="AH90" s="42">
        <f>SUM(テーブル22[[#This Row],[10月]:[12月]])</f>
        <v>0</v>
      </c>
      <c r="AI90" s="41"/>
      <c r="AJ90" s="42"/>
      <c r="AK90" s="42">
        <f>IF(テーブル22[[#This Row],[1-9月残高]]=0,テーブル22[[#This Row],[10-12月計]]-テーブル22[[#This Row],[入金額4]],IF(テーブル22[[#This Row],[1-9月残高]]&gt;0,テーブル22[[#This Row],[1-9月残高]]+テーブル22[[#This Row],[10-12月計]]-テーブル22[[#This Row],[入金額4]]))</f>
        <v>0</v>
      </c>
      <c r="AL90" s="42">
        <f>SUM(テーブル22[[#This Row],[1-3月計]],テーブル22[[#This Row],[4-6月計]],テーブル22[[#This Row],[7-9月計]],テーブル22[[#This Row],[10-12月計]]-テーブル22[[#This Row],[入金合計]])</f>
        <v>0</v>
      </c>
      <c r="AM90" s="42">
        <f>SUM(テーブル22[[#This Row],[入金額]],テーブル22[[#This Row],[入金額2]],テーブル22[[#This Row],[入金額3]],テーブル22[[#This Row],[入金額4]])</f>
        <v>0</v>
      </c>
      <c r="AN90" s="38">
        <f t="shared" si="1"/>
        <v>0</v>
      </c>
    </row>
    <row r="91" spans="1:40" hidden="1" x14ac:dyDescent="0.15">
      <c r="A91" s="43">
        <v>538</v>
      </c>
      <c r="B91" s="38"/>
      <c r="C91" s="43"/>
      <c r="D91" s="37" t="s">
        <v>676</v>
      </c>
      <c r="E91" s="37"/>
      <c r="F91" s="37"/>
      <c r="G91" s="37"/>
      <c r="H91" s="37"/>
      <c r="I91" s="38"/>
      <c r="J91" s="39">
        <v>0</v>
      </c>
      <c r="K91" s="39">
        <v>0</v>
      </c>
      <c r="L91" s="39">
        <v>0</v>
      </c>
      <c r="M91" s="44">
        <f>SUM(テーブル22[[#This Row],[1月]:[3月]])</f>
        <v>0</v>
      </c>
      <c r="N91" s="41"/>
      <c r="O91" s="39"/>
      <c r="P9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1" s="42">
        <v>0</v>
      </c>
      <c r="R91" s="42">
        <v>0</v>
      </c>
      <c r="S91" s="42">
        <v>0</v>
      </c>
      <c r="T91" s="42">
        <f>SUM(テーブル22[[#This Row],[4月]:[6月]])</f>
        <v>0</v>
      </c>
      <c r="U91" s="41"/>
      <c r="V91" s="42"/>
      <c r="W91" s="42">
        <f>IF(テーブル22[[#This Row],[1-3月残高]]="",テーブル22[[#This Row],[4-6月計]]-テーブル22[[#This Row],[入金額2]],IF(テーブル22[[#This Row],[1-3月残高]]&gt;0,テーブル22[[#This Row],[1-3月残高]]+テーブル22[[#This Row],[4-6月計]]-テーブル22[[#This Row],[入金額2]]))</f>
        <v>0</v>
      </c>
      <c r="X91" s="42"/>
      <c r="Y91" s="42"/>
      <c r="Z91" s="42"/>
      <c r="AA91" s="42">
        <f>SUM(テーブル22[[#This Row],[7月]:[9月]])</f>
        <v>0</v>
      </c>
      <c r="AB91" s="41"/>
      <c r="AC91" s="42"/>
      <c r="AD91" s="42">
        <f>IF(テーブル22[[#This Row],[1-6月残高]]=0,テーブル22[[#This Row],[7-9月計]]-テーブル22[[#This Row],[入金額3]],IF(テーブル22[[#This Row],[1-6月残高]]&gt;0,テーブル22[[#This Row],[1-6月残高]]+テーブル22[[#This Row],[7-9月計]]-テーブル22[[#This Row],[入金額3]]))</f>
        <v>0</v>
      </c>
      <c r="AE91" s="42"/>
      <c r="AF91" s="42"/>
      <c r="AG91" s="42"/>
      <c r="AH91" s="42">
        <f>SUM(テーブル22[[#This Row],[10月]:[12月]])</f>
        <v>0</v>
      </c>
      <c r="AI91" s="41"/>
      <c r="AJ91" s="42"/>
      <c r="AK91" s="42">
        <f>IF(テーブル22[[#This Row],[1-9月残高]]=0,テーブル22[[#This Row],[10-12月計]]-テーブル22[[#This Row],[入金額4]],IF(テーブル22[[#This Row],[1-9月残高]]&gt;0,テーブル22[[#This Row],[1-9月残高]]+テーブル22[[#This Row],[10-12月計]]-テーブル22[[#This Row],[入金額4]]))</f>
        <v>0</v>
      </c>
      <c r="AL91" s="42">
        <f>SUM(テーブル22[[#This Row],[1-3月計]],テーブル22[[#This Row],[4-6月計]],テーブル22[[#This Row],[7-9月計]],テーブル22[[#This Row],[10-12月計]]-テーブル22[[#This Row],[入金合計]])</f>
        <v>0</v>
      </c>
      <c r="AM91" s="42">
        <f>SUM(テーブル22[[#This Row],[入金額]],テーブル22[[#This Row],[入金額2]],テーブル22[[#This Row],[入金額3]],テーブル22[[#This Row],[入金額4]])</f>
        <v>0</v>
      </c>
      <c r="AN91" s="38">
        <f t="shared" si="1"/>
        <v>0</v>
      </c>
    </row>
    <row r="92" spans="1:40" hidden="1" x14ac:dyDescent="0.15">
      <c r="A92" s="43">
        <v>540</v>
      </c>
      <c r="B92" s="38"/>
      <c r="C92" s="43"/>
      <c r="D92" s="37" t="s">
        <v>677</v>
      </c>
      <c r="E92" s="37" t="s">
        <v>286</v>
      </c>
      <c r="F92" s="37" t="s">
        <v>678</v>
      </c>
      <c r="G92" s="37" t="s">
        <v>679</v>
      </c>
      <c r="H92" s="37"/>
      <c r="I92" s="38"/>
      <c r="J92" s="39">
        <v>1380</v>
      </c>
      <c r="K92" s="39">
        <v>0</v>
      </c>
      <c r="L92" s="39">
        <v>0</v>
      </c>
      <c r="M92" s="44">
        <f>SUM(テーブル22[[#This Row],[1月]:[3月]])</f>
        <v>1380</v>
      </c>
      <c r="N92" s="41">
        <v>41394</v>
      </c>
      <c r="O92" s="39">
        <v>1380</v>
      </c>
      <c r="P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2" s="42">
        <v>90</v>
      </c>
      <c r="R92" s="42">
        <v>0</v>
      </c>
      <c r="S92" s="42">
        <v>0</v>
      </c>
      <c r="T92" s="42">
        <f>SUM(テーブル22[[#This Row],[4月]:[6月]])</f>
        <v>90</v>
      </c>
      <c r="U92" s="41"/>
      <c r="V92" s="42"/>
      <c r="W92" s="42">
        <f>IF(テーブル22[[#This Row],[1-3月残高]]="",テーブル22[[#This Row],[4-6月計]]-テーブル22[[#This Row],[入金額2]],IF(テーブル22[[#This Row],[1-3月残高]]&gt;0,テーブル22[[#This Row],[1-3月残高]]+テーブル22[[#This Row],[4-6月計]]-テーブル22[[#This Row],[入金額2]]))</f>
        <v>90</v>
      </c>
      <c r="X92" s="42"/>
      <c r="Y92" s="42"/>
      <c r="Z92" s="42"/>
      <c r="AA92" s="42">
        <f>SUM(テーブル22[[#This Row],[7月]:[9月]])</f>
        <v>0</v>
      </c>
      <c r="AB92" s="41"/>
      <c r="AC92" s="42"/>
      <c r="AD92" s="42">
        <f>IF(テーブル22[[#This Row],[1-6月残高]]=0,テーブル22[[#This Row],[7-9月計]]-テーブル22[[#This Row],[入金額3]],IF(テーブル22[[#This Row],[1-6月残高]]&gt;0,テーブル22[[#This Row],[1-6月残高]]+テーブル22[[#This Row],[7-9月計]]-テーブル22[[#This Row],[入金額3]]))</f>
        <v>90</v>
      </c>
      <c r="AE92" s="42"/>
      <c r="AF92" s="42"/>
      <c r="AG92" s="42"/>
      <c r="AH92" s="42">
        <f>SUM(テーブル22[[#This Row],[10月]:[12月]])</f>
        <v>0</v>
      </c>
      <c r="AI92" s="41"/>
      <c r="AJ92" s="42"/>
      <c r="AK92" s="42">
        <f>IF(テーブル22[[#This Row],[1-9月残高]]=0,テーブル22[[#This Row],[10-12月計]]-テーブル22[[#This Row],[入金額4]],IF(テーブル22[[#This Row],[1-9月残高]]&gt;0,テーブル22[[#This Row],[1-9月残高]]+テーブル22[[#This Row],[10-12月計]]-テーブル22[[#This Row],[入金額4]]))</f>
        <v>90</v>
      </c>
      <c r="AL92" s="42">
        <f>SUM(テーブル22[[#This Row],[1-3月計]],テーブル22[[#This Row],[4-6月計]],テーブル22[[#This Row],[7-9月計]],テーブル22[[#This Row],[10-12月計]]-テーブル22[[#This Row],[入金合計]])</f>
        <v>90</v>
      </c>
      <c r="AM92" s="42">
        <f>SUM(テーブル22[[#This Row],[入金額]],テーブル22[[#This Row],[入金額2]],テーブル22[[#This Row],[入金額3]],テーブル22[[#This Row],[入金額4]])</f>
        <v>1380</v>
      </c>
      <c r="AN92" s="38">
        <f t="shared" si="1"/>
        <v>1470</v>
      </c>
    </row>
    <row r="93" spans="1:40" hidden="1" x14ac:dyDescent="0.15">
      <c r="A93" s="43">
        <v>541</v>
      </c>
      <c r="B93" s="38"/>
      <c r="C93" s="43"/>
      <c r="D93" s="37" t="s">
        <v>52</v>
      </c>
      <c r="E93" s="37" t="s">
        <v>117</v>
      </c>
      <c r="F93" s="37" t="s">
        <v>680</v>
      </c>
      <c r="G93" s="37" t="s">
        <v>681</v>
      </c>
      <c r="H93" s="37"/>
      <c r="I93" s="38"/>
      <c r="J93" s="39">
        <v>7320</v>
      </c>
      <c r="K93" s="39">
        <v>5655</v>
      </c>
      <c r="L93" s="39">
        <v>8535</v>
      </c>
      <c r="M93" s="44">
        <f>SUM(テーブル22[[#This Row],[1月]:[3月]])</f>
        <v>21510</v>
      </c>
      <c r="N93" s="41">
        <v>41394</v>
      </c>
      <c r="O93" s="39">
        <v>21510</v>
      </c>
      <c r="P9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3" s="42">
        <v>4200</v>
      </c>
      <c r="R93" s="42">
        <v>8400</v>
      </c>
      <c r="S93" s="42">
        <v>6780</v>
      </c>
      <c r="T93" s="42">
        <f>SUM(テーブル22[[#This Row],[4月]:[6月]])</f>
        <v>19380</v>
      </c>
      <c r="U93" s="41"/>
      <c r="V93" s="42"/>
      <c r="W93" s="42">
        <f>IF(テーブル22[[#This Row],[1-3月残高]]="",テーブル22[[#This Row],[4-6月計]]-テーブル22[[#This Row],[入金額2]],IF(テーブル22[[#This Row],[1-3月残高]]&gt;0,テーブル22[[#This Row],[1-3月残高]]+テーブル22[[#This Row],[4-6月計]]-テーブル22[[#This Row],[入金額2]]))</f>
        <v>19380</v>
      </c>
      <c r="X93" s="42"/>
      <c r="Y93" s="42"/>
      <c r="Z93" s="42"/>
      <c r="AA93" s="42">
        <f>SUM(テーブル22[[#This Row],[7月]:[9月]])</f>
        <v>0</v>
      </c>
      <c r="AB93" s="41"/>
      <c r="AC93" s="42"/>
      <c r="AD93" s="42">
        <f>IF(テーブル22[[#This Row],[1-6月残高]]=0,テーブル22[[#This Row],[7-9月計]]-テーブル22[[#This Row],[入金額3]],IF(テーブル22[[#This Row],[1-6月残高]]&gt;0,テーブル22[[#This Row],[1-6月残高]]+テーブル22[[#This Row],[7-9月計]]-テーブル22[[#This Row],[入金額3]]))</f>
        <v>19380</v>
      </c>
      <c r="AE93" s="42"/>
      <c r="AF93" s="42"/>
      <c r="AG93" s="42"/>
      <c r="AH93" s="42">
        <f>SUM(テーブル22[[#This Row],[10月]:[12月]])</f>
        <v>0</v>
      </c>
      <c r="AI93" s="41"/>
      <c r="AJ93" s="42"/>
      <c r="AK93" s="42">
        <f>IF(テーブル22[[#This Row],[1-9月残高]]=0,テーブル22[[#This Row],[10-12月計]]-テーブル22[[#This Row],[入金額4]],IF(テーブル22[[#This Row],[1-9月残高]]&gt;0,テーブル22[[#This Row],[1-9月残高]]+テーブル22[[#This Row],[10-12月計]]-テーブル22[[#This Row],[入金額4]]))</f>
        <v>19380</v>
      </c>
      <c r="AL93" s="42">
        <f>SUM(テーブル22[[#This Row],[1-3月計]],テーブル22[[#This Row],[4-6月計]],テーブル22[[#This Row],[7-9月計]],テーブル22[[#This Row],[10-12月計]]-テーブル22[[#This Row],[入金合計]])</f>
        <v>19380</v>
      </c>
      <c r="AM93" s="42">
        <f>SUM(テーブル22[[#This Row],[入金額]],テーブル22[[#This Row],[入金額2]],テーブル22[[#This Row],[入金額3]],テーブル22[[#This Row],[入金額4]])</f>
        <v>21510</v>
      </c>
      <c r="AN93" s="38">
        <f t="shared" si="1"/>
        <v>40890</v>
      </c>
    </row>
    <row r="94" spans="1:40" hidden="1" x14ac:dyDescent="0.15">
      <c r="A94" s="43">
        <v>601</v>
      </c>
      <c r="B94" s="38"/>
      <c r="C94" s="43"/>
      <c r="D94" s="37" t="s">
        <v>682</v>
      </c>
      <c r="E94" s="37" t="s">
        <v>117</v>
      </c>
      <c r="F94" s="37" t="s">
        <v>683</v>
      </c>
      <c r="G94" s="37" t="s">
        <v>684</v>
      </c>
      <c r="H94" s="37"/>
      <c r="I94" s="38"/>
      <c r="J94" s="39">
        <v>0</v>
      </c>
      <c r="K94" s="39">
        <v>0</v>
      </c>
      <c r="L94" s="39">
        <v>0</v>
      </c>
      <c r="M94" s="44">
        <f>SUM(テーブル22[[#This Row],[1月]:[3月]])</f>
        <v>0</v>
      </c>
      <c r="N94" s="41"/>
      <c r="O94" s="39"/>
      <c r="P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4" s="42">
        <v>0</v>
      </c>
      <c r="R94" s="42">
        <v>0</v>
      </c>
      <c r="S94" s="42">
        <v>0</v>
      </c>
      <c r="T94" s="42">
        <f>SUM(テーブル22[[#This Row],[4月]:[6月]])</f>
        <v>0</v>
      </c>
      <c r="U94" s="41"/>
      <c r="V94" s="42"/>
      <c r="W94" s="42">
        <f>IF(テーブル22[[#This Row],[1-3月残高]]="",テーブル22[[#This Row],[4-6月計]]-テーブル22[[#This Row],[入金額2]],IF(テーブル22[[#This Row],[1-3月残高]]&gt;0,テーブル22[[#This Row],[1-3月残高]]+テーブル22[[#This Row],[4-6月計]]-テーブル22[[#This Row],[入金額2]]))</f>
        <v>0</v>
      </c>
      <c r="X94" s="42"/>
      <c r="Y94" s="42"/>
      <c r="Z94" s="42"/>
      <c r="AA94" s="42">
        <f>SUM(テーブル22[[#This Row],[7月]:[9月]])</f>
        <v>0</v>
      </c>
      <c r="AB94" s="41"/>
      <c r="AC94" s="42"/>
      <c r="AD94" s="42">
        <f>IF(テーブル22[[#This Row],[1-6月残高]]=0,テーブル22[[#This Row],[7-9月計]]-テーブル22[[#This Row],[入金額3]],IF(テーブル22[[#This Row],[1-6月残高]]&gt;0,テーブル22[[#This Row],[1-6月残高]]+テーブル22[[#This Row],[7-9月計]]-テーブル22[[#This Row],[入金額3]]))</f>
        <v>0</v>
      </c>
      <c r="AE94" s="42"/>
      <c r="AF94" s="42"/>
      <c r="AG94" s="42"/>
      <c r="AH94" s="42">
        <f>SUM(テーブル22[[#This Row],[10月]:[12月]])</f>
        <v>0</v>
      </c>
      <c r="AI94" s="41"/>
      <c r="AJ94" s="42"/>
      <c r="AK94" s="42">
        <f>IF(テーブル22[[#This Row],[1-9月残高]]=0,テーブル22[[#This Row],[10-12月計]]-テーブル22[[#This Row],[入金額4]],IF(テーブル22[[#This Row],[1-9月残高]]&gt;0,テーブル22[[#This Row],[1-9月残高]]+テーブル22[[#This Row],[10-12月計]]-テーブル22[[#This Row],[入金額4]]))</f>
        <v>0</v>
      </c>
      <c r="AL94" s="42">
        <f>SUM(テーブル22[[#This Row],[1-3月計]],テーブル22[[#This Row],[4-6月計]],テーブル22[[#This Row],[7-9月計]],テーブル22[[#This Row],[10-12月計]]-テーブル22[[#This Row],[入金合計]])</f>
        <v>0</v>
      </c>
      <c r="AM94" s="42">
        <f>SUM(テーブル22[[#This Row],[入金額]],テーブル22[[#This Row],[入金額2]],テーブル22[[#This Row],[入金額3]],テーブル22[[#This Row],[入金額4]])</f>
        <v>0</v>
      </c>
      <c r="AN94" s="38">
        <f t="shared" si="1"/>
        <v>0</v>
      </c>
    </row>
    <row r="95" spans="1:40" hidden="1" x14ac:dyDescent="0.15">
      <c r="A95" s="43">
        <v>606</v>
      </c>
      <c r="B95" s="38"/>
      <c r="C95" s="43"/>
      <c r="D95" s="37" t="s">
        <v>685</v>
      </c>
      <c r="E95" s="37" t="s">
        <v>117</v>
      </c>
      <c r="F95" s="37" t="s">
        <v>686</v>
      </c>
      <c r="G95" s="37" t="s">
        <v>687</v>
      </c>
      <c r="H95" s="37"/>
      <c r="I95" s="38"/>
      <c r="J95" s="39">
        <v>2805</v>
      </c>
      <c r="K95" s="39">
        <v>0</v>
      </c>
      <c r="L95" s="39">
        <v>0</v>
      </c>
      <c r="M95" s="44">
        <f>SUM(テーブル22[[#This Row],[1月]:[3月]])</f>
        <v>2805</v>
      </c>
      <c r="N95" s="41">
        <v>41425</v>
      </c>
      <c r="O95" s="39">
        <v>2805</v>
      </c>
      <c r="P9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5" s="42">
        <v>0</v>
      </c>
      <c r="R95" s="42">
        <v>1845</v>
      </c>
      <c r="S95" s="42">
        <v>0</v>
      </c>
      <c r="T95" s="42">
        <f>SUM(テーブル22[[#This Row],[4月]:[6月]])</f>
        <v>1845</v>
      </c>
      <c r="U95" s="41"/>
      <c r="V95" s="42"/>
      <c r="W95" s="42">
        <f>IF(テーブル22[[#This Row],[1-3月残高]]="",テーブル22[[#This Row],[4-6月計]]-テーブル22[[#This Row],[入金額2]],IF(テーブル22[[#This Row],[1-3月残高]]&gt;0,テーブル22[[#This Row],[1-3月残高]]+テーブル22[[#This Row],[4-6月計]]-テーブル22[[#This Row],[入金額2]]))</f>
        <v>1845</v>
      </c>
      <c r="X95" s="42"/>
      <c r="Y95" s="42"/>
      <c r="Z95" s="42"/>
      <c r="AA95" s="42">
        <f>SUM(テーブル22[[#This Row],[7月]:[9月]])</f>
        <v>0</v>
      </c>
      <c r="AB95" s="41"/>
      <c r="AC95" s="42"/>
      <c r="AD95" s="42">
        <f>IF(テーブル22[[#This Row],[1-6月残高]]=0,テーブル22[[#This Row],[7-9月計]]-テーブル22[[#This Row],[入金額3]],IF(テーブル22[[#This Row],[1-6月残高]]&gt;0,テーブル22[[#This Row],[1-6月残高]]+テーブル22[[#This Row],[7-9月計]]-テーブル22[[#This Row],[入金額3]]))</f>
        <v>1845</v>
      </c>
      <c r="AE95" s="42"/>
      <c r="AF95" s="42"/>
      <c r="AG95" s="42"/>
      <c r="AH95" s="42">
        <f>SUM(テーブル22[[#This Row],[10月]:[12月]])</f>
        <v>0</v>
      </c>
      <c r="AI95" s="41"/>
      <c r="AJ95" s="42"/>
      <c r="AK95" s="42">
        <f>IF(テーブル22[[#This Row],[1-9月残高]]=0,テーブル22[[#This Row],[10-12月計]]-テーブル22[[#This Row],[入金額4]],IF(テーブル22[[#This Row],[1-9月残高]]&gt;0,テーブル22[[#This Row],[1-9月残高]]+テーブル22[[#This Row],[10-12月計]]-テーブル22[[#This Row],[入金額4]]))</f>
        <v>1845</v>
      </c>
      <c r="AL95" s="42">
        <f>SUM(テーブル22[[#This Row],[1-3月計]],テーブル22[[#This Row],[4-6月計]],テーブル22[[#This Row],[7-9月計]],テーブル22[[#This Row],[10-12月計]]-テーブル22[[#This Row],[入金合計]])</f>
        <v>1845</v>
      </c>
      <c r="AM95" s="42">
        <f>SUM(テーブル22[[#This Row],[入金額]],テーブル22[[#This Row],[入金額2]],テーブル22[[#This Row],[入金額3]],テーブル22[[#This Row],[入金額4]])</f>
        <v>2805</v>
      </c>
      <c r="AN95" s="38">
        <f t="shared" si="1"/>
        <v>4650</v>
      </c>
    </row>
    <row r="96" spans="1:40" hidden="1" x14ac:dyDescent="0.15">
      <c r="A96" s="43">
        <v>609</v>
      </c>
      <c r="B96" s="38"/>
      <c r="C96" s="43"/>
      <c r="D96" s="37" t="s">
        <v>688</v>
      </c>
      <c r="E96" s="37" t="s">
        <v>117</v>
      </c>
      <c r="F96" s="37" t="s">
        <v>689</v>
      </c>
      <c r="G96" s="37" t="s">
        <v>690</v>
      </c>
      <c r="H96" s="37"/>
      <c r="I96" s="38"/>
      <c r="J96" s="39">
        <v>0</v>
      </c>
      <c r="K96" s="39">
        <v>0</v>
      </c>
      <c r="L96" s="39">
        <v>0</v>
      </c>
      <c r="M96" s="44">
        <f>SUM(テーブル22[[#This Row],[1月]:[3月]])</f>
        <v>0</v>
      </c>
      <c r="N96" s="41"/>
      <c r="O96" s="39"/>
      <c r="P9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6" s="42">
        <v>0</v>
      </c>
      <c r="R96" s="42">
        <v>0</v>
      </c>
      <c r="S96" s="42">
        <v>0</v>
      </c>
      <c r="T96" s="42">
        <f>SUM(テーブル22[[#This Row],[4月]:[6月]])</f>
        <v>0</v>
      </c>
      <c r="U96" s="41"/>
      <c r="V96" s="42"/>
      <c r="W96" s="42">
        <f>IF(テーブル22[[#This Row],[1-3月残高]]="",テーブル22[[#This Row],[4-6月計]]-テーブル22[[#This Row],[入金額2]],IF(テーブル22[[#This Row],[1-3月残高]]&gt;0,テーブル22[[#This Row],[1-3月残高]]+テーブル22[[#This Row],[4-6月計]]-テーブル22[[#This Row],[入金額2]]))</f>
        <v>0</v>
      </c>
      <c r="X96" s="42"/>
      <c r="Y96" s="42"/>
      <c r="Z96" s="42"/>
      <c r="AA96" s="42">
        <f>SUM(テーブル22[[#This Row],[7月]:[9月]])</f>
        <v>0</v>
      </c>
      <c r="AB96" s="41"/>
      <c r="AC96" s="42"/>
      <c r="AD96" s="42">
        <f>IF(テーブル22[[#This Row],[1-6月残高]]=0,テーブル22[[#This Row],[7-9月計]]-テーブル22[[#This Row],[入金額3]],IF(テーブル22[[#This Row],[1-6月残高]]&gt;0,テーブル22[[#This Row],[1-6月残高]]+テーブル22[[#This Row],[7-9月計]]-テーブル22[[#This Row],[入金額3]]))</f>
        <v>0</v>
      </c>
      <c r="AE96" s="42"/>
      <c r="AF96" s="42"/>
      <c r="AG96" s="42"/>
      <c r="AH96" s="42">
        <f>SUM(テーブル22[[#This Row],[10月]:[12月]])</f>
        <v>0</v>
      </c>
      <c r="AI96" s="41"/>
      <c r="AJ96" s="42"/>
      <c r="AK96" s="42">
        <f>IF(テーブル22[[#This Row],[1-9月残高]]=0,テーブル22[[#This Row],[10-12月計]]-テーブル22[[#This Row],[入金額4]],IF(テーブル22[[#This Row],[1-9月残高]]&gt;0,テーブル22[[#This Row],[1-9月残高]]+テーブル22[[#This Row],[10-12月計]]-テーブル22[[#This Row],[入金額4]]))</f>
        <v>0</v>
      </c>
      <c r="AL96" s="42">
        <f>SUM(テーブル22[[#This Row],[1-3月計]],テーブル22[[#This Row],[4-6月計]],テーブル22[[#This Row],[7-9月計]],テーブル22[[#This Row],[10-12月計]]-テーブル22[[#This Row],[入金合計]])</f>
        <v>0</v>
      </c>
      <c r="AM96" s="42">
        <f>SUM(テーブル22[[#This Row],[入金額]],テーブル22[[#This Row],[入金額2]],テーブル22[[#This Row],[入金額3]],テーブル22[[#This Row],[入金額4]])</f>
        <v>0</v>
      </c>
      <c r="AN96" s="38">
        <f t="shared" si="1"/>
        <v>0</v>
      </c>
    </row>
    <row r="97" spans="1:40" hidden="1" x14ac:dyDescent="0.15">
      <c r="A97" s="43">
        <v>611</v>
      </c>
      <c r="B97" s="38"/>
      <c r="C97" s="43"/>
      <c r="D97" s="37" t="s">
        <v>691</v>
      </c>
      <c r="E97" s="37" t="s">
        <v>117</v>
      </c>
      <c r="F97" s="37" t="s">
        <v>692</v>
      </c>
      <c r="G97" s="37" t="s">
        <v>693</v>
      </c>
      <c r="H97" s="37"/>
      <c r="I97" s="38"/>
      <c r="J97" s="39">
        <v>0</v>
      </c>
      <c r="K97" s="39">
        <v>0</v>
      </c>
      <c r="L97" s="39">
        <v>0</v>
      </c>
      <c r="M97" s="44">
        <f>SUM(テーブル22[[#This Row],[1月]:[3月]])</f>
        <v>0</v>
      </c>
      <c r="N97" s="41"/>
      <c r="O97" s="39"/>
      <c r="P9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7" s="42">
        <v>0</v>
      </c>
      <c r="R97" s="42">
        <v>0</v>
      </c>
      <c r="S97" s="42">
        <v>0</v>
      </c>
      <c r="T97" s="42">
        <f>SUM(テーブル22[[#This Row],[4月]:[6月]])</f>
        <v>0</v>
      </c>
      <c r="U97" s="41"/>
      <c r="V97" s="42"/>
      <c r="W97" s="42">
        <f>IF(テーブル22[[#This Row],[1-3月残高]]="",テーブル22[[#This Row],[4-6月計]]-テーブル22[[#This Row],[入金額2]],IF(テーブル22[[#This Row],[1-3月残高]]&gt;0,テーブル22[[#This Row],[1-3月残高]]+テーブル22[[#This Row],[4-6月計]]-テーブル22[[#This Row],[入金額2]]))</f>
        <v>0</v>
      </c>
      <c r="X97" s="42"/>
      <c r="Y97" s="42"/>
      <c r="Z97" s="42"/>
      <c r="AA97" s="42">
        <f>SUM(テーブル22[[#This Row],[7月]:[9月]])</f>
        <v>0</v>
      </c>
      <c r="AB97" s="41"/>
      <c r="AC97" s="42"/>
      <c r="AD97" s="42">
        <f>IF(テーブル22[[#This Row],[1-6月残高]]=0,テーブル22[[#This Row],[7-9月計]]-テーブル22[[#This Row],[入金額3]],IF(テーブル22[[#This Row],[1-6月残高]]&gt;0,テーブル22[[#This Row],[1-6月残高]]+テーブル22[[#This Row],[7-9月計]]-テーブル22[[#This Row],[入金額3]]))</f>
        <v>0</v>
      </c>
      <c r="AE97" s="42"/>
      <c r="AF97" s="42"/>
      <c r="AG97" s="42"/>
      <c r="AH97" s="42">
        <f>SUM(テーブル22[[#This Row],[10月]:[12月]])</f>
        <v>0</v>
      </c>
      <c r="AI97" s="41"/>
      <c r="AJ97" s="42"/>
      <c r="AK97" s="42">
        <f>IF(テーブル22[[#This Row],[1-9月残高]]=0,テーブル22[[#This Row],[10-12月計]]-テーブル22[[#This Row],[入金額4]],IF(テーブル22[[#This Row],[1-9月残高]]&gt;0,テーブル22[[#This Row],[1-9月残高]]+テーブル22[[#This Row],[10-12月計]]-テーブル22[[#This Row],[入金額4]]))</f>
        <v>0</v>
      </c>
      <c r="AL97" s="42">
        <f>SUM(テーブル22[[#This Row],[1-3月計]],テーブル22[[#This Row],[4-6月計]],テーブル22[[#This Row],[7-9月計]],テーブル22[[#This Row],[10-12月計]]-テーブル22[[#This Row],[入金合計]])</f>
        <v>0</v>
      </c>
      <c r="AM97" s="42">
        <f>SUM(テーブル22[[#This Row],[入金額]],テーブル22[[#This Row],[入金額2]],テーブル22[[#This Row],[入金額3]],テーブル22[[#This Row],[入金額4]])</f>
        <v>0</v>
      </c>
      <c r="AN97" s="38">
        <f t="shared" si="1"/>
        <v>0</v>
      </c>
    </row>
    <row r="98" spans="1:40" hidden="1" x14ac:dyDescent="0.15">
      <c r="A98" s="43">
        <v>612</v>
      </c>
      <c r="B98" s="38"/>
      <c r="C98" s="43"/>
      <c r="D98" s="37" t="s">
        <v>694</v>
      </c>
      <c r="E98" s="37" t="s">
        <v>117</v>
      </c>
      <c r="F98" s="37" t="s">
        <v>695</v>
      </c>
      <c r="G98" s="37" t="s">
        <v>696</v>
      </c>
      <c r="H98" s="37"/>
      <c r="I98" s="38"/>
      <c r="J98" s="39">
        <v>0</v>
      </c>
      <c r="K98" s="39">
        <v>0</v>
      </c>
      <c r="L98" s="39">
        <v>0</v>
      </c>
      <c r="M98" s="44">
        <f>SUM(テーブル22[[#This Row],[1月]:[3月]])</f>
        <v>0</v>
      </c>
      <c r="N98" s="41"/>
      <c r="O98" s="39"/>
      <c r="P9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8" s="42">
        <v>0</v>
      </c>
      <c r="R98" s="42">
        <v>0</v>
      </c>
      <c r="S98" s="42">
        <v>0</v>
      </c>
      <c r="T98" s="42">
        <f>SUM(テーブル22[[#This Row],[4月]:[6月]])</f>
        <v>0</v>
      </c>
      <c r="U98" s="41"/>
      <c r="V98" s="42"/>
      <c r="W98" s="42">
        <f>IF(テーブル22[[#This Row],[1-3月残高]]="",テーブル22[[#This Row],[4-6月計]]-テーブル22[[#This Row],[入金額2]],IF(テーブル22[[#This Row],[1-3月残高]]&gt;0,テーブル22[[#This Row],[1-3月残高]]+テーブル22[[#This Row],[4-6月計]]-テーブル22[[#This Row],[入金額2]]))</f>
        <v>0</v>
      </c>
      <c r="X98" s="42"/>
      <c r="Y98" s="42"/>
      <c r="Z98" s="42"/>
      <c r="AA98" s="42">
        <f>SUM(テーブル22[[#This Row],[7月]:[9月]])</f>
        <v>0</v>
      </c>
      <c r="AB98" s="41"/>
      <c r="AC98" s="42"/>
      <c r="AD98" s="42">
        <f>IF(テーブル22[[#This Row],[1-6月残高]]=0,テーブル22[[#This Row],[7-9月計]]-テーブル22[[#This Row],[入金額3]],IF(テーブル22[[#This Row],[1-6月残高]]&gt;0,テーブル22[[#This Row],[1-6月残高]]+テーブル22[[#This Row],[7-9月計]]-テーブル22[[#This Row],[入金額3]]))</f>
        <v>0</v>
      </c>
      <c r="AE98" s="42"/>
      <c r="AF98" s="42"/>
      <c r="AG98" s="42"/>
      <c r="AH98" s="42">
        <f>SUM(テーブル22[[#This Row],[10月]:[12月]])</f>
        <v>0</v>
      </c>
      <c r="AI98" s="41"/>
      <c r="AJ98" s="42"/>
      <c r="AK98" s="42">
        <f>IF(テーブル22[[#This Row],[1-9月残高]]=0,テーブル22[[#This Row],[10-12月計]]-テーブル22[[#This Row],[入金額4]],IF(テーブル22[[#This Row],[1-9月残高]]&gt;0,テーブル22[[#This Row],[1-9月残高]]+テーブル22[[#This Row],[10-12月計]]-テーブル22[[#This Row],[入金額4]]))</f>
        <v>0</v>
      </c>
      <c r="AL98" s="42">
        <f>SUM(テーブル22[[#This Row],[1-3月計]],テーブル22[[#This Row],[4-6月計]],テーブル22[[#This Row],[7-9月計]],テーブル22[[#This Row],[10-12月計]]-テーブル22[[#This Row],[入金合計]])</f>
        <v>0</v>
      </c>
      <c r="AM98" s="42">
        <f>SUM(テーブル22[[#This Row],[入金額]],テーブル22[[#This Row],[入金額2]],テーブル22[[#This Row],[入金額3]],テーブル22[[#This Row],[入金額4]])</f>
        <v>0</v>
      </c>
      <c r="AN98" s="38">
        <f t="shared" si="1"/>
        <v>0</v>
      </c>
    </row>
    <row r="99" spans="1:40" s="4" customFormat="1" hidden="1" x14ac:dyDescent="0.15">
      <c r="A99" s="45">
        <v>615</v>
      </c>
      <c r="B99" s="46" t="s">
        <v>1864</v>
      </c>
      <c r="C99" s="46"/>
      <c r="D99" s="46" t="s">
        <v>697</v>
      </c>
      <c r="E99" s="37" t="s">
        <v>117</v>
      </c>
      <c r="F99" s="37" t="s">
        <v>695</v>
      </c>
      <c r="G99" s="37" t="s">
        <v>312</v>
      </c>
      <c r="H99" s="37"/>
      <c r="I99" s="46"/>
      <c r="J99" s="48">
        <v>0</v>
      </c>
      <c r="K99" s="48">
        <v>0</v>
      </c>
      <c r="L99" s="48">
        <v>0</v>
      </c>
      <c r="M99" s="49">
        <f>SUM(テーブル22[[#This Row],[1月]:[3月]])</f>
        <v>0</v>
      </c>
      <c r="N99" s="52"/>
      <c r="O99" s="48"/>
      <c r="P9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99" s="51">
        <v>0</v>
      </c>
      <c r="R99" s="51">
        <v>0</v>
      </c>
      <c r="S99" s="51">
        <v>0</v>
      </c>
      <c r="T99" s="51">
        <f>SUM(テーブル22[[#This Row],[4月]:[6月]])</f>
        <v>0</v>
      </c>
      <c r="U99" s="52"/>
      <c r="V99" s="51"/>
      <c r="W99" s="51">
        <f>IF(テーブル22[[#This Row],[1-3月残高]]="",テーブル22[[#This Row],[4-6月計]]-テーブル22[[#This Row],[入金額2]],IF(テーブル22[[#This Row],[1-3月残高]]&gt;0,テーブル22[[#This Row],[1-3月残高]]+テーブル22[[#This Row],[4-6月計]]-テーブル22[[#This Row],[入金額2]]))</f>
        <v>0</v>
      </c>
      <c r="X99" s="51"/>
      <c r="Y99" s="51"/>
      <c r="Z99" s="51"/>
      <c r="AA99" s="51">
        <f>SUM(テーブル22[[#This Row],[7月]:[9月]])</f>
        <v>0</v>
      </c>
      <c r="AB99" s="52"/>
      <c r="AC99" s="51"/>
      <c r="AD99" s="51">
        <f>IF(テーブル22[[#This Row],[1-6月残高]]=0,テーブル22[[#This Row],[7-9月計]]-テーブル22[[#This Row],[入金額3]],IF(テーブル22[[#This Row],[1-6月残高]]&gt;0,テーブル22[[#This Row],[1-6月残高]]+テーブル22[[#This Row],[7-9月計]]-テーブル22[[#This Row],[入金額3]]))</f>
        <v>0</v>
      </c>
      <c r="AE99" s="51"/>
      <c r="AF99" s="51"/>
      <c r="AG99" s="51"/>
      <c r="AH99" s="51">
        <f>SUM(テーブル22[[#This Row],[10月]:[12月]])</f>
        <v>0</v>
      </c>
      <c r="AI99" s="52"/>
      <c r="AJ99" s="51"/>
      <c r="AK99" s="51">
        <f>IF(テーブル22[[#This Row],[1-9月残高]]=0,テーブル22[[#This Row],[10-12月計]]-テーブル22[[#This Row],[入金額4]],IF(テーブル22[[#This Row],[1-9月残高]]&gt;0,テーブル22[[#This Row],[1-9月残高]]+テーブル22[[#This Row],[10-12月計]]-テーブル22[[#This Row],[入金額4]]))</f>
        <v>0</v>
      </c>
      <c r="AL99" s="51">
        <f>SUM(テーブル22[[#This Row],[1-3月計]],テーブル22[[#This Row],[4-6月計]],テーブル22[[#This Row],[7-9月計]],テーブル22[[#This Row],[10-12月計]]-テーブル22[[#This Row],[入金合計]])</f>
        <v>0</v>
      </c>
      <c r="AM99" s="51">
        <f>SUM(テーブル22[[#This Row],[入金額]],テーブル22[[#This Row],[入金額2]],テーブル22[[#This Row],[入金額3]],テーブル22[[#This Row],[入金額4]])</f>
        <v>0</v>
      </c>
      <c r="AN99" s="46">
        <f t="shared" si="1"/>
        <v>0</v>
      </c>
    </row>
    <row r="100" spans="1:40" s="4" customFormat="1" hidden="1" x14ac:dyDescent="0.15">
      <c r="A100" s="45">
        <v>617</v>
      </c>
      <c r="B100" s="6" t="s">
        <v>1864</v>
      </c>
      <c r="C100" s="46"/>
      <c r="D100" s="46" t="s">
        <v>698</v>
      </c>
      <c r="E100" s="37" t="s">
        <v>117</v>
      </c>
      <c r="F100" s="37" t="s">
        <v>699</v>
      </c>
      <c r="G100" s="37" t="s">
        <v>700</v>
      </c>
      <c r="H100" s="37"/>
      <c r="I100" s="46"/>
      <c r="J100" s="64">
        <v>0</v>
      </c>
      <c r="K100" s="64">
        <v>0</v>
      </c>
      <c r="L100" s="64">
        <v>0</v>
      </c>
      <c r="M100" s="49">
        <f>SUM(テーブル22[[#This Row],[1月]:[3月]])</f>
        <v>0</v>
      </c>
      <c r="N100" s="52"/>
      <c r="O100" s="48"/>
      <c r="P10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0" s="51">
        <v>0</v>
      </c>
      <c r="R100" s="51">
        <v>0</v>
      </c>
      <c r="S100" s="51">
        <v>0</v>
      </c>
      <c r="T100" s="51">
        <f>SUM(テーブル22[[#This Row],[4月]:[6月]])</f>
        <v>0</v>
      </c>
      <c r="U100" s="52"/>
      <c r="V100" s="51"/>
      <c r="W100" s="51">
        <f>IF(テーブル22[[#This Row],[1-3月残高]]="",テーブル22[[#This Row],[4-6月計]]-テーブル22[[#This Row],[入金額2]],IF(テーブル22[[#This Row],[1-3月残高]]&gt;0,テーブル22[[#This Row],[1-3月残高]]+テーブル22[[#This Row],[4-6月計]]-テーブル22[[#This Row],[入金額2]]))</f>
        <v>0</v>
      </c>
      <c r="X100" s="51"/>
      <c r="Y100" s="51"/>
      <c r="Z100" s="51"/>
      <c r="AA100" s="51">
        <f>SUM(テーブル22[[#This Row],[7月]:[9月]])</f>
        <v>0</v>
      </c>
      <c r="AB100" s="52"/>
      <c r="AC100" s="51"/>
      <c r="AD100" s="51">
        <f>IF(テーブル22[[#This Row],[1-6月残高]]=0,テーブル22[[#This Row],[7-9月計]]-テーブル22[[#This Row],[入金額3]],IF(テーブル22[[#This Row],[1-6月残高]]&gt;0,テーブル22[[#This Row],[1-6月残高]]+テーブル22[[#This Row],[7-9月計]]-テーブル22[[#This Row],[入金額3]]))</f>
        <v>0</v>
      </c>
      <c r="AE100" s="51"/>
      <c r="AF100" s="51"/>
      <c r="AG100" s="51"/>
      <c r="AH100" s="51">
        <f>SUM(テーブル22[[#This Row],[10月]:[12月]])</f>
        <v>0</v>
      </c>
      <c r="AI100" s="52"/>
      <c r="AJ100" s="51"/>
      <c r="AK100" s="51">
        <f>IF(テーブル22[[#This Row],[1-9月残高]]=0,テーブル22[[#This Row],[10-12月計]]-テーブル22[[#This Row],[入金額4]],IF(テーブル22[[#This Row],[1-9月残高]]&gt;0,テーブル22[[#This Row],[1-9月残高]]+テーブル22[[#This Row],[10-12月計]]-テーブル22[[#This Row],[入金額4]]))</f>
        <v>0</v>
      </c>
      <c r="AL100" s="51">
        <f>SUM(テーブル22[[#This Row],[1-3月計]],テーブル22[[#This Row],[4-6月計]],テーブル22[[#This Row],[7-9月計]],テーブル22[[#This Row],[10-12月計]]-テーブル22[[#This Row],[入金合計]])</f>
        <v>0</v>
      </c>
      <c r="AM100" s="51">
        <f>SUM(テーブル22[[#This Row],[入金額]],テーブル22[[#This Row],[入金額2]],テーブル22[[#This Row],[入金額3]],テーブル22[[#This Row],[入金額4]])</f>
        <v>0</v>
      </c>
      <c r="AN100" s="46">
        <f t="shared" si="1"/>
        <v>0</v>
      </c>
    </row>
    <row r="101" spans="1:40" hidden="1" x14ac:dyDescent="0.15">
      <c r="A101" s="43">
        <v>619</v>
      </c>
      <c r="B101" s="38"/>
      <c r="C101" s="43"/>
      <c r="D101" s="37" t="s">
        <v>701</v>
      </c>
      <c r="E101" s="37" t="s">
        <v>117</v>
      </c>
      <c r="F101" s="37" t="s">
        <v>702</v>
      </c>
      <c r="G101" s="37" t="s">
        <v>703</v>
      </c>
      <c r="H101" s="37"/>
      <c r="I101" s="38"/>
      <c r="J101" s="39">
        <v>0</v>
      </c>
      <c r="K101" s="39">
        <v>420</v>
      </c>
      <c r="L101" s="39">
        <v>0</v>
      </c>
      <c r="M101" s="44">
        <f>SUM(テーブル22[[#This Row],[1月]:[3月]])</f>
        <v>420</v>
      </c>
      <c r="N101" s="41"/>
      <c r="O101" s="39"/>
      <c r="P101"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420</v>
      </c>
      <c r="Q101" s="42">
        <v>0</v>
      </c>
      <c r="R101" s="42">
        <v>0</v>
      </c>
      <c r="S101" s="42">
        <v>0</v>
      </c>
      <c r="T101" s="42">
        <f>SUM(テーブル22[[#This Row],[4月]:[6月]])</f>
        <v>0</v>
      </c>
      <c r="U101" s="41"/>
      <c r="V101" s="42"/>
      <c r="W101" s="42">
        <f>IF(テーブル22[[#This Row],[1-3月残高]]="",テーブル22[[#This Row],[4-6月計]]-テーブル22[[#This Row],[入金額2]],IF(テーブル22[[#This Row],[1-3月残高]]&gt;0,テーブル22[[#This Row],[1-3月残高]]+テーブル22[[#This Row],[4-6月計]]-テーブル22[[#This Row],[入金額2]]))</f>
        <v>420</v>
      </c>
      <c r="X101" s="42"/>
      <c r="Y101" s="42"/>
      <c r="Z101" s="42"/>
      <c r="AA101" s="42">
        <f>SUM(テーブル22[[#This Row],[7月]:[9月]])</f>
        <v>0</v>
      </c>
      <c r="AB101" s="41"/>
      <c r="AC101" s="42"/>
      <c r="AD101" s="42">
        <f>IF(テーブル22[[#This Row],[1-6月残高]]=0,テーブル22[[#This Row],[7-9月計]]-テーブル22[[#This Row],[入金額3]],IF(テーブル22[[#This Row],[1-6月残高]]&gt;0,テーブル22[[#This Row],[1-6月残高]]+テーブル22[[#This Row],[7-9月計]]-テーブル22[[#This Row],[入金額3]]))</f>
        <v>420</v>
      </c>
      <c r="AE101" s="42"/>
      <c r="AF101" s="42"/>
      <c r="AG101" s="42"/>
      <c r="AH101" s="42">
        <f>SUM(テーブル22[[#This Row],[10月]:[12月]])</f>
        <v>0</v>
      </c>
      <c r="AI101" s="41"/>
      <c r="AJ101" s="42"/>
      <c r="AK101" s="42">
        <f>IF(テーブル22[[#This Row],[1-9月残高]]=0,テーブル22[[#This Row],[10-12月計]]-テーブル22[[#This Row],[入金額4]],IF(テーブル22[[#This Row],[1-9月残高]]&gt;0,テーブル22[[#This Row],[1-9月残高]]+テーブル22[[#This Row],[10-12月計]]-テーブル22[[#This Row],[入金額4]]))</f>
        <v>420</v>
      </c>
      <c r="AL101" s="42">
        <f>SUM(テーブル22[[#This Row],[1-3月計]],テーブル22[[#This Row],[4-6月計]],テーブル22[[#This Row],[7-9月計]],テーブル22[[#This Row],[10-12月計]]-テーブル22[[#This Row],[入金合計]])</f>
        <v>420</v>
      </c>
      <c r="AM101" s="42">
        <f>SUM(テーブル22[[#This Row],[入金額]],テーブル22[[#This Row],[入金額2]],テーブル22[[#This Row],[入金額3]],テーブル22[[#This Row],[入金額4]])</f>
        <v>0</v>
      </c>
      <c r="AN101" s="38">
        <f t="shared" si="1"/>
        <v>420</v>
      </c>
    </row>
    <row r="102" spans="1:40" hidden="1" x14ac:dyDescent="0.15">
      <c r="A102" s="43">
        <v>622</v>
      </c>
      <c r="B102" s="38"/>
      <c r="C102" s="43"/>
      <c r="D102" s="37" t="s">
        <v>16</v>
      </c>
      <c r="E102" s="37" t="s">
        <v>117</v>
      </c>
      <c r="F102" s="37" t="s">
        <v>704</v>
      </c>
      <c r="G102" s="37" t="s">
        <v>449</v>
      </c>
      <c r="H102" s="37"/>
      <c r="I102" s="38"/>
      <c r="J102" s="39">
        <v>0</v>
      </c>
      <c r="K102" s="39">
        <v>0</v>
      </c>
      <c r="L102" s="39">
        <v>0</v>
      </c>
      <c r="M102" s="44">
        <f>SUM(テーブル22[[#This Row],[1月]:[3月]])</f>
        <v>0</v>
      </c>
      <c r="N102" s="41"/>
      <c r="O102" s="39"/>
      <c r="P10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2" s="42">
        <v>0</v>
      </c>
      <c r="R102" s="42">
        <v>0</v>
      </c>
      <c r="S102" s="42">
        <v>0</v>
      </c>
      <c r="T102" s="42">
        <f>SUM(テーブル22[[#This Row],[4月]:[6月]])</f>
        <v>0</v>
      </c>
      <c r="U102" s="41"/>
      <c r="V102" s="42"/>
      <c r="W102" s="42">
        <f>IF(テーブル22[[#This Row],[1-3月残高]]="",テーブル22[[#This Row],[4-6月計]]-テーブル22[[#This Row],[入金額2]],IF(テーブル22[[#This Row],[1-3月残高]]&gt;0,テーブル22[[#This Row],[1-3月残高]]+テーブル22[[#This Row],[4-6月計]]-テーブル22[[#This Row],[入金額2]]))</f>
        <v>0</v>
      </c>
      <c r="X102" s="42"/>
      <c r="Y102" s="42"/>
      <c r="Z102" s="42"/>
      <c r="AA102" s="42">
        <f>SUM(テーブル22[[#This Row],[7月]:[9月]])</f>
        <v>0</v>
      </c>
      <c r="AB102" s="41"/>
      <c r="AC102" s="42"/>
      <c r="AD102" s="42">
        <f>IF(テーブル22[[#This Row],[1-6月残高]]=0,テーブル22[[#This Row],[7-9月計]]-テーブル22[[#This Row],[入金額3]],IF(テーブル22[[#This Row],[1-6月残高]]&gt;0,テーブル22[[#This Row],[1-6月残高]]+テーブル22[[#This Row],[7-9月計]]-テーブル22[[#This Row],[入金額3]]))</f>
        <v>0</v>
      </c>
      <c r="AE102" s="42"/>
      <c r="AF102" s="42"/>
      <c r="AG102" s="42"/>
      <c r="AH102" s="42">
        <f>SUM(テーブル22[[#This Row],[10月]:[12月]])</f>
        <v>0</v>
      </c>
      <c r="AI102" s="41"/>
      <c r="AJ102" s="42"/>
      <c r="AK102" s="42">
        <f>IF(テーブル22[[#This Row],[1-9月残高]]=0,テーブル22[[#This Row],[10-12月計]]-テーブル22[[#This Row],[入金額4]],IF(テーブル22[[#This Row],[1-9月残高]]&gt;0,テーブル22[[#This Row],[1-9月残高]]+テーブル22[[#This Row],[10-12月計]]-テーブル22[[#This Row],[入金額4]]))</f>
        <v>0</v>
      </c>
      <c r="AL102" s="42">
        <f>SUM(テーブル22[[#This Row],[1-3月計]],テーブル22[[#This Row],[4-6月計]],テーブル22[[#This Row],[7-9月計]],テーブル22[[#This Row],[10-12月計]]-テーブル22[[#This Row],[入金合計]])</f>
        <v>0</v>
      </c>
      <c r="AM102" s="42">
        <f>SUM(テーブル22[[#This Row],[入金額]],テーブル22[[#This Row],[入金額2]],テーブル22[[#This Row],[入金額3]],テーブル22[[#This Row],[入金額4]])</f>
        <v>0</v>
      </c>
      <c r="AN102" s="38">
        <f t="shared" si="1"/>
        <v>0</v>
      </c>
    </row>
    <row r="103" spans="1:40" hidden="1" x14ac:dyDescent="0.15">
      <c r="A103" s="43">
        <v>623</v>
      </c>
      <c r="B103" s="38"/>
      <c r="C103" s="43"/>
      <c r="D103" s="37" t="s">
        <v>705</v>
      </c>
      <c r="E103" s="37" t="s">
        <v>117</v>
      </c>
      <c r="F103" s="37" t="s">
        <v>704</v>
      </c>
      <c r="G103" s="37" t="s">
        <v>313</v>
      </c>
      <c r="H103" s="37"/>
      <c r="I103" s="38"/>
      <c r="J103" s="39">
        <v>0</v>
      </c>
      <c r="K103" s="39">
        <v>0</v>
      </c>
      <c r="L103" s="39">
        <v>0</v>
      </c>
      <c r="M103" s="44">
        <f>SUM(テーブル22[[#This Row],[1月]:[3月]])</f>
        <v>0</v>
      </c>
      <c r="N103" s="41"/>
      <c r="O103" s="39"/>
      <c r="P1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3" s="42">
        <v>0</v>
      </c>
      <c r="R103" s="42">
        <v>0</v>
      </c>
      <c r="S103" s="42">
        <v>0</v>
      </c>
      <c r="T103" s="42">
        <f>SUM(テーブル22[[#This Row],[4月]:[6月]])</f>
        <v>0</v>
      </c>
      <c r="U103" s="41"/>
      <c r="V103" s="42"/>
      <c r="W103" s="42">
        <f>IF(テーブル22[[#This Row],[1-3月残高]]="",テーブル22[[#This Row],[4-6月計]]-テーブル22[[#This Row],[入金額2]],IF(テーブル22[[#This Row],[1-3月残高]]&gt;0,テーブル22[[#This Row],[1-3月残高]]+テーブル22[[#This Row],[4-6月計]]-テーブル22[[#This Row],[入金額2]]))</f>
        <v>0</v>
      </c>
      <c r="X103" s="42"/>
      <c r="Y103" s="42"/>
      <c r="Z103" s="42"/>
      <c r="AA103" s="42">
        <f>SUM(テーブル22[[#This Row],[7月]:[9月]])</f>
        <v>0</v>
      </c>
      <c r="AB103" s="41"/>
      <c r="AC103" s="42"/>
      <c r="AD103" s="42">
        <f>IF(テーブル22[[#This Row],[1-6月残高]]=0,テーブル22[[#This Row],[7-9月計]]-テーブル22[[#This Row],[入金額3]],IF(テーブル22[[#This Row],[1-6月残高]]&gt;0,テーブル22[[#This Row],[1-6月残高]]+テーブル22[[#This Row],[7-9月計]]-テーブル22[[#This Row],[入金額3]]))</f>
        <v>0</v>
      </c>
      <c r="AE103" s="42"/>
      <c r="AF103" s="42"/>
      <c r="AG103" s="42"/>
      <c r="AH103" s="42">
        <f>SUM(テーブル22[[#This Row],[10月]:[12月]])</f>
        <v>0</v>
      </c>
      <c r="AI103" s="41"/>
      <c r="AJ103" s="42"/>
      <c r="AK103" s="42">
        <f>IF(テーブル22[[#This Row],[1-9月残高]]=0,テーブル22[[#This Row],[10-12月計]]-テーブル22[[#This Row],[入金額4]],IF(テーブル22[[#This Row],[1-9月残高]]&gt;0,テーブル22[[#This Row],[1-9月残高]]+テーブル22[[#This Row],[10-12月計]]-テーブル22[[#This Row],[入金額4]]))</f>
        <v>0</v>
      </c>
      <c r="AL103" s="42">
        <f>SUM(テーブル22[[#This Row],[1-3月計]],テーブル22[[#This Row],[4-6月計]],テーブル22[[#This Row],[7-9月計]],テーブル22[[#This Row],[10-12月計]]-テーブル22[[#This Row],[入金合計]])</f>
        <v>0</v>
      </c>
      <c r="AM103" s="42">
        <f>SUM(テーブル22[[#This Row],[入金額]],テーブル22[[#This Row],[入金額2]],テーブル22[[#This Row],[入金額3]],テーブル22[[#This Row],[入金額4]])</f>
        <v>0</v>
      </c>
      <c r="AN103" s="38">
        <f t="shared" si="1"/>
        <v>0</v>
      </c>
    </row>
    <row r="104" spans="1:40" s="4" customFormat="1" hidden="1" x14ac:dyDescent="0.15">
      <c r="A104" s="45">
        <v>625</v>
      </c>
      <c r="B104" s="46" t="s">
        <v>1864</v>
      </c>
      <c r="C104" s="46"/>
      <c r="D104" s="46" t="s">
        <v>706</v>
      </c>
      <c r="E104" s="37" t="s">
        <v>117</v>
      </c>
      <c r="F104" s="37" t="s">
        <v>707</v>
      </c>
      <c r="G104" s="37" t="s">
        <v>708</v>
      </c>
      <c r="H104" s="37"/>
      <c r="I104" s="46"/>
      <c r="J104" s="64">
        <v>0</v>
      </c>
      <c r="K104" s="64">
        <v>0</v>
      </c>
      <c r="L104" s="64">
        <v>0</v>
      </c>
      <c r="M104" s="49">
        <f>SUM(テーブル22[[#This Row],[1月]:[3月]])</f>
        <v>0</v>
      </c>
      <c r="N104" s="52"/>
      <c r="O104" s="48"/>
      <c r="P104"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4" s="51">
        <v>0</v>
      </c>
      <c r="R104" s="51">
        <v>0</v>
      </c>
      <c r="S104" s="51">
        <v>0</v>
      </c>
      <c r="T104" s="51">
        <f>SUM(テーブル22[[#This Row],[4月]:[6月]])</f>
        <v>0</v>
      </c>
      <c r="U104" s="52"/>
      <c r="V104" s="51"/>
      <c r="W104" s="51">
        <f>IF(テーブル22[[#This Row],[1-3月残高]]="",テーブル22[[#This Row],[4-6月計]]-テーブル22[[#This Row],[入金額2]],IF(テーブル22[[#This Row],[1-3月残高]]&gt;0,テーブル22[[#This Row],[1-3月残高]]+テーブル22[[#This Row],[4-6月計]]-テーブル22[[#This Row],[入金額2]]))</f>
        <v>0</v>
      </c>
      <c r="X104" s="51"/>
      <c r="Y104" s="51"/>
      <c r="Z104" s="51"/>
      <c r="AA104" s="51">
        <f>SUM(テーブル22[[#This Row],[7月]:[9月]])</f>
        <v>0</v>
      </c>
      <c r="AB104" s="52"/>
      <c r="AC104" s="51"/>
      <c r="AD104" s="51">
        <f>IF(テーブル22[[#This Row],[1-6月残高]]=0,テーブル22[[#This Row],[7-9月計]]-テーブル22[[#This Row],[入金額3]],IF(テーブル22[[#This Row],[1-6月残高]]&gt;0,テーブル22[[#This Row],[1-6月残高]]+テーブル22[[#This Row],[7-9月計]]-テーブル22[[#This Row],[入金額3]]))</f>
        <v>0</v>
      </c>
      <c r="AE104" s="51"/>
      <c r="AF104" s="51"/>
      <c r="AG104" s="51"/>
      <c r="AH104" s="51">
        <f>SUM(テーブル22[[#This Row],[10月]:[12月]])</f>
        <v>0</v>
      </c>
      <c r="AI104" s="52"/>
      <c r="AJ104" s="51"/>
      <c r="AK104" s="51">
        <f>IF(テーブル22[[#This Row],[1-9月残高]]=0,テーブル22[[#This Row],[10-12月計]]-テーブル22[[#This Row],[入金額4]],IF(テーブル22[[#This Row],[1-9月残高]]&gt;0,テーブル22[[#This Row],[1-9月残高]]+テーブル22[[#This Row],[10-12月計]]-テーブル22[[#This Row],[入金額4]]))</f>
        <v>0</v>
      </c>
      <c r="AL104" s="51">
        <f>SUM(テーブル22[[#This Row],[1-3月計]],テーブル22[[#This Row],[4-6月計]],テーブル22[[#This Row],[7-9月計]],テーブル22[[#This Row],[10-12月計]]-テーブル22[[#This Row],[入金合計]])</f>
        <v>0</v>
      </c>
      <c r="AM104" s="51">
        <f>SUM(テーブル22[[#This Row],[入金額]],テーブル22[[#This Row],[入金額2]],テーブル22[[#This Row],[入金額3]],テーブル22[[#This Row],[入金額4]])</f>
        <v>0</v>
      </c>
      <c r="AN104" s="46">
        <f t="shared" si="1"/>
        <v>0</v>
      </c>
    </row>
    <row r="105" spans="1:40" hidden="1" x14ac:dyDescent="0.15">
      <c r="A105" s="43">
        <v>627</v>
      </c>
      <c r="B105" s="38"/>
      <c r="C105" s="43"/>
      <c r="D105" s="37" t="s">
        <v>450</v>
      </c>
      <c r="E105" s="37" t="s">
        <v>117</v>
      </c>
      <c r="F105" s="37" t="s">
        <v>709</v>
      </c>
      <c r="G105" s="37" t="s">
        <v>710</v>
      </c>
      <c r="H105" s="37"/>
      <c r="I105" s="38"/>
      <c r="J105" s="39">
        <v>0</v>
      </c>
      <c r="K105" s="39">
        <v>0</v>
      </c>
      <c r="L105" s="39">
        <v>0</v>
      </c>
      <c r="M105" s="44">
        <f>SUM(テーブル22[[#This Row],[1月]:[3月]])</f>
        <v>0</v>
      </c>
      <c r="N105" s="41"/>
      <c r="O105" s="39"/>
      <c r="P10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5" s="42">
        <v>0</v>
      </c>
      <c r="R105" s="42">
        <v>0</v>
      </c>
      <c r="S105" s="42">
        <v>0</v>
      </c>
      <c r="T105" s="42">
        <f>SUM(テーブル22[[#This Row],[4月]:[6月]])</f>
        <v>0</v>
      </c>
      <c r="U105" s="41"/>
      <c r="V105" s="42"/>
      <c r="W105" s="42">
        <f>IF(テーブル22[[#This Row],[1-3月残高]]="",テーブル22[[#This Row],[4-6月計]]-テーブル22[[#This Row],[入金額2]],IF(テーブル22[[#This Row],[1-3月残高]]&gt;0,テーブル22[[#This Row],[1-3月残高]]+テーブル22[[#This Row],[4-6月計]]-テーブル22[[#This Row],[入金額2]]))</f>
        <v>0</v>
      </c>
      <c r="X105" s="42"/>
      <c r="Y105" s="42"/>
      <c r="Z105" s="42"/>
      <c r="AA105" s="42">
        <f>SUM(テーブル22[[#This Row],[7月]:[9月]])</f>
        <v>0</v>
      </c>
      <c r="AB105" s="41"/>
      <c r="AC105" s="42"/>
      <c r="AD105" s="42">
        <f>IF(テーブル22[[#This Row],[1-6月残高]]=0,テーブル22[[#This Row],[7-9月計]]-テーブル22[[#This Row],[入金額3]],IF(テーブル22[[#This Row],[1-6月残高]]&gt;0,テーブル22[[#This Row],[1-6月残高]]+テーブル22[[#This Row],[7-9月計]]-テーブル22[[#This Row],[入金額3]]))</f>
        <v>0</v>
      </c>
      <c r="AE105" s="42"/>
      <c r="AF105" s="42"/>
      <c r="AG105" s="42"/>
      <c r="AH105" s="42">
        <f>SUM(テーブル22[[#This Row],[10月]:[12月]])</f>
        <v>0</v>
      </c>
      <c r="AI105" s="41"/>
      <c r="AJ105" s="42"/>
      <c r="AK105" s="42">
        <f>IF(テーブル22[[#This Row],[1-9月残高]]=0,テーブル22[[#This Row],[10-12月計]]-テーブル22[[#This Row],[入金額4]],IF(テーブル22[[#This Row],[1-9月残高]]&gt;0,テーブル22[[#This Row],[1-9月残高]]+テーブル22[[#This Row],[10-12月計]]-テーブル22[[#This Row],[入金額4]]))</f>
        <v>0</v>
      </c>
      <c r="AL105" s="42">
        <f>SUM(テーブル22[[#This Row],[1-3月計]],テーブル22[[#This Row],[4-6月計]],テーブル22[[#This Row],[7-9月計]],テーブル22[[#This Row],[10-12月計]]-テーブル22[[#This Row],[入金合計]])</f>
        <v>0</v>
      </c>
      <c r="AM105" s="42">
        <f>SUM(テーブル22[[#This Row],[入金額]],テーブル22[[#This Row],[入金額2]],テーブル22[[#This Row],[入金額3]],テーブル22[[#This Row],[入金額4]])</f>
        <v>0</v>
      </c>
      <c r="AN105" s="38">
        <f t="shared" si="1"/>
        <v>0</v>
      </c>
    </row>
    <row r="106" spans="1:40" hidden="1" x14ac:dyDescent="0.15">
      <c r="A106" s="43">
        <v>628</v>
      </c>
      <c r="B106" s="38"/>
      <c r="C106" s="43"/>
      <c r="D106" s="37" t="s">
        <v>223</v>
      </c>
      <c r="E106" s="37" t="s">
        <v>117</v>
      </c>
      <c r="F106" s="37" t="s">
        <v>711</v>
      </c>
      <c r="G106" s="37" t="s">
        <v>223</v>
      </c>
      <c r="H106" s="37"/>
      <c r="I106" s="38"/>
      <c r="J106" s="39">
        <v>0</v>
      </c>
      <c r="K106" s="39">
        <v>0</v>
      </c>
      <c r="L106" s="39">
        <v>0</v>
      </c>
      <c r="M106" s="44">
        <f>SUM(テーブル22[[#This Row],[1月]:[3月]])</f>
        <v>0</v>
      </c>
      <c r="N106" s="41"/>
      <c r="O106" s="39"/>
      <c r="P10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6" s="42">
        <v>0</v>
      </c>
      <c r="R106" s="42">
        <v>0</v>
      </c>
      <c r="S106" s="42">
        <v>0</v>
      </c>
      <c r="T106" s="42">
        <f>SUM(テーブル22[[#This Row],[4月]:[6月]])</f>
        <v>0</v>
      </c>
      <c r="U106" s="41"/>
      <c r="V106" s="42"/>
      <c r="W106" s="42">
        <f>IF(テーブル22[[#This Row],[1-3月残高]]="",テーブル22[[#This Row],[4-6月計]]-テーブル22[[#This Row],[入金額2]],IF(テーブル22[[#This Row],[1-3月残高]]&gt;0,テーブル22[[#This Row],[1-3月残高]]+テーブル22[[#This Row],[4-6月計]]-テーブル22[[#This Row],[入金額2]]))</f>
        <v>0</v>
      </c>
      <c r="X106" s="42"/>
      <c r="Y106" s="42"/>
      <c r="Z106" s="42"/>
      <c r="AA106" s="42">
        <f>SUM(テーブル22[[#This Row],[7月]:[9月]])</f>
        <v>0</v>
      </c>
      <c r="AB106" s="41"/>
      <c r="AC106" s="42"/>
      <c r="AD106" s="42">
        <f>IF(テーブル22[[#This Row],[1-6月残高]]=0,テーブル22[[#This Row],[7-9月計]]-テーブル22[[#This Row],[入金額3]],IF(テーブル22[[#This Row],[1-6月残高]]&gt;0,テーブル22[[#This Row],[1-6月残高]]+テーブル22[[#This Row],[7-9月計]]-テーブル22[[#This Row],[入金額3]]))</f>
        <v>0</v>
      </c>
      <c r="AE106" s="42"/>
      <c r="AF106" s="42"/>
      <c r="AG106" s="42"/>
      <c r="AH106" s="42">
        <f>SUM(テーブル22[[#This Row],[10月]:[12月]])</f>
        <v>0</v>
      </c>
      <c r="AI106" s="41"/>
      <c r="AJ106" s="42"/>
      <c r="AK106" s="42">
        <f>IF(テーブル22[[#This Row],[1-9月残高]]=0,テーブル22[[#This Row],[10-12月計]]-テーブル22[[#This Row],[入金額4]],IF(テーブル22[[#This Row],[1-9月残高]]&gt;0,テーブル22[[#This Row],[1-9月残高]]+テーブル22[[#This Row],[10-12月計]]-テーブル22[[#This Row],[入金額4]]))</f>
        <v>0</v>
      </c>
      <c r="AL106" s="42">
        <f>SUM(テーブル22[[#This Row],[1-3月計]],テーブル22[[#This Row],[4-6月計]],テーブル22[[#This Row],[7-9月計]],テーブル22[[#This Row],[10-12月計]]-テーブル22[[#This Row],[入金合計]])</f>
        <v>0</v>
      </c>
      <c r="AM106" s="42">
        <f>SUM(テーブル22[[#This Row],[入金額]],テーブル22[[#This Row],[入金額2]],テーブル22[[#This Row],[入金額3]],テーブル22[[#This Row],[入金額4]])</f>
        <v>0</v>
      </c>
      <c r="AN106" s="38">
        <f t="shared" si="1"/>
        <v>0</v>
      </c>
    </row>
    <row r="107" spans="1:40" hidden="1" x14ac:dyDescent="0.15">
      <c r="A107" s="43">
        <v>629</v>
      </c>
      <c r="B107" s="38"/>
      <c r="C107" s="43"/>
      <c r="D107" s="37" t="s">
        <v>712</v>
      </c>
      <c r="E107" s="37" t="s">
        <v>117</v>
      </c>
      <c r="F107" s="37" t="s">
        <v>713</v>
      </c>
      <c r="G107" s="37" t="s">
        <v>714</v>
      </c>
      <c r="H107" s="37"/>
      <c r="I107" s="38"/>
      <c r="J107" s="39">
        <v>4695</v>
      </c>
      <c r="K107" s="39">
        <v>150</v>
      </c>
      <c r="L107" s="39">
        <v>0</v>
      </c>
      <c r="M107" s="44">
        <f>SUM(テーブル22[[#This Row],[1月]:[3月]])</f>
        <v>4845</v>
      </c>
      <c r="N107" s="41">
        <v>41401</v>
      </c>
      <c r="O107" s="39">
        <v>4845</v>
      </c>
      <c r="P1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7" s="42">
        <v>270</v>
      </c>
      <c r="R107" s="42">
        <v>0</v>
      </c>
      <c r="S107" s="42">
        <v>150</v>
      </c>
      <c r="T107" s="42">
        <f>SUM(テーブル22[[#This Row],[4月]:[6月]])</f>
        <v>420</v>
      </c>
      <c r="U107" s="41"/>
      <c r="V107" s="42"/>
      <c r="W107" s="42">
        <f>IF(テーブル22[[#This Row],[1-3月残高]]="",テーブル22[[#This Row],[4-6月計]]-テーブル22[[#This Row],[入金額2]],IF(テーブル22[[#This Row],[1-3月残高]]&gt;0,テーブル22[[#This Row],[1-3月残高]]+テーブル22[[#This Row],[4-6月計]]-テーブル22[[#This Row],[入金額2]]))</f>
        <v>420</v>
      </c>
      <c r="X107" s="42"/>
      <c r="Y107" s="42"/>
      <c r="Z107" s="42"/>
      <c r="AA107" s="42">
        <f>SUM(テーブル22[[#This Row],[7月]:[9月]])</f>
        <v>0</v>
      </c>
      <c r="AB107" s="41"/>
      <c r="AC107" s="42"/>
      <c r="AD107" s="42">
        <f>IF(テーブル22[[#This Row],[1-6月残高]]=0,テーブル22[[#This Row],[7-9月計]]-テーブル22[[#This Row],[入金額3]],IF(テーブル22[[#This Row],[1-6月残高]]&gt;0,テーブル22[[#This Row],[1-6月残高]]+テーブル22[[#This Row],[7-9月計]]-テーブル22[[#This Row],[入金額3]]))</f>
        <v>420</v>
      </c>
      <c r="AE107" s="42"/>
      <c r="AF107" s="42"/>
      <c r="AG107" s="42"/>
      <c r="AH107" s="42">
        <f>SUM(テーブル22[[#This Row],[10月]:[12月]])</f>
        <v>0</v>
      </c>
      <c r="AI107" s="41"/>
      <c r="AJ107" s="42"/>
      <c r="AK107" s="42">
        <f>IF(テーブル22[[#This Row],[1-9月残高]]=0,テーブル22[[#This Row],[10-12月計]]-テーブル22[[#This Row],[入金額4]],IF(テーブル22[[#This Row],[1-9月残高]]&gt;0,テーブル22[[#This Row],[1-9月残高]]+テーブル22[[#This Row],[10-12月計]]-テーブル22[[#This Row],[入金額4]]))</f>
        <v>420</v>
      </c>
      <c r="AL107" s="42">
        <f>SUM(テーブル22[[#This Row],[1-3月計]],テーブル22[[#This Row],[4-6月計]],テーブル22[[#This Row],[7-9月計]],テーブル22[[#This Row],[10-12月計]]-テーブル22[[#This Row],[入金合計]])</f>
        <v>420</v>
      </c>
      <c r="AM107" s="42">
        <f>SUM(テーブル22[[#This Row],[入金額]],テーブル22[[#This Row],[入金額2]],テーブル22[[#This Row],[入金額3]],テーブル22[[#This Row],[入金額4]])</f>
        <v>4845</v>
      </c>
      <c r="AN107" s="38">
        <f t="shared" si="1"/>
        <v>5265</v>
      </c>
    </row>
    <row r="108" spans="1:40" hidden="1" x14ac:dyDescent="0.15">
      <c r="A108" s="43">
        <v>633</v>
      </c>
      <c r="B108" s="38"/>
      <c r="C108" s="43"/>
      <c r="D108" s="37" t="s">
        <v>715</v>
      </c>
      <c r="E108" s="37" t="s">
        <v>286</v>
      </c>
      <c r="F108" s="37" t="s">
        <v>716</v>
      </c>
      <c r="G108" s="37" t="s">
        <v>715</v>
      </c>
      <c r="H108" s="37"/>
      <c r="I108" s="38"/>
      <c r="J108" s="39">
        <v>0</v>
      </c>
      <c r="K108" s="39">
        <v>0</v>
      </c>
      <c r="L108" s="39">
        <v>0</v>
      </c>
      <c r="M108" s="44">
        <f>SUM(テーブル22[[#This Row],[1月]:[3月]])</f>
        <v>0</v>
      </c>
      <c r="N108" s="41"/>
      <c r="O108" s="39"/>
      <c r="P1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8" s="42">
        <v>0</v>
      </c>
      <c r="R108" s="42">
        <v>0</v>
      </c>
      <c r="S108" s="42">
        <v>0</v>
      </c>
      <c r="T108" s="42">
        <f>SUM(テーブル22[[#This Row],[4月]:[6月]])</f>
        <v>0</v>
      </c>
      <c r="U108" s="41"/>
      <c r="V108" s="42"/>
      <c r="W108" s="42">
        <f>IF(テーブル22[[#This Row],[1-3月残高]]="",テーブル22[[#This Row],[4-6月計]]-テーブル22[[#This Row],[入金額2]],IF(テーブル22[[#This Row],[1-3月残高]]&gt;0,テーブル22[[#This Row],[1-3月残高]]+テーブル22[[#This Row],[4-6月計]]-テーブル22[[#This Row],[入金額2]]))</f>
        <v>0</v>
      </c>
      <c r="X108" s="42"/>
      <c r="Y108" s="42"/>
      <c r="Z108" s="42"/>
      <c r="AA108" s="42">
        <f>SUM(テーブル22[[#This Row],[7月]:[9月]])</f>
        <v>0</v>
      </c>
      <c r="AB108" s="41"/>
      <c r="AC108" s="42"/>
      <c r="AD108" s="42">
        <f>IF(テーブル22[[#This Row],[1-6月残高]]=0,テーブル22[[#This Row],[7-9月計]]-テーブル22[[#This Row],[入金額3]],IF(テーブル22[[#This Row],[1-6月残高]]&gt;0,テーブル22[[#This Row],[1-6月残高]]+テーブル22[[#This Row],[7-9月計]]-テーブル22[[#This Row],[入金額3]]))</f>
        <v>0</v>
      </c>
      <c r="AE108" s="42"/>
      <c r="AF108" s="42"/>
      <c r="AG108" s="42"/>
      <c r="AH108" s="42">
        <f>SUM(テーブル22[[#This Row],[10月]:[12月]])</f>
        <v>0</v>
      </c>
      <c r="AI108" s="41"/>
      <c r="AJ108" s="42"/>
      <c r="AK108" s="42">
        <f>IF(テーブル22[[#This Row],[1-9月残高]]=0,テーブル22[[#This Row],[10-12月計]]-テーブル22[[#This Row],[入金額4]],IF(テーブル22[[#This Row],[1-9月残高]]&gt;0,テーブル22[[#This Row],[1-9月残高]]+テーブル22[[#This Row],[10-12月計]]-テーブル22[[#This Row],[入金額4]]))</f>
        <v>0</v>
      </c>
      <c r="AL108" s="42">
        <f>SUM(テーブル22[[#This Row],[1-3月計]],テーブル22[[#This Row],[4-6月計]],テーブル22[[#This Row],[7-9月計]],テーブル22[[#This Row],[10-12月計]]-テーブル22[[#This Row],[入金合計]])</f>
        <v>0</v>
      </c>
      <c r="AM108" s="42">
        <f>SUM(テーブル22[[#This Row],[入金額]],テーブル22[[#This Row],[入金額2]],テーブル22[[#This Row],[入金額3]],テーブル22[[#This Row],[入金額4]])</f>
        <v>0</v>
      </c>
      <c r="AN108" s="38">
        <f t="shared" si="1"/>
        <v>0</v>
      </c>
    </row>
    <row r="109" spans="1:40" hidden="1" x14ac:dyDescent="0.15">
      <c r="A109" s="43">
        <v>636</v>
      </c>
      <c r="B109" s="38"/>
      <c r="C109" s="43"/>
      <c r="D109" s="37" t="s">
        <v>451</v>
      </c>
      <c r="E109" s="37" t="s">
        <v>117</v>
      </c>
      <c r="F109" s="37" t="s">
        <v>717</v>
      </c>
      <c r="G109" s="37" t="s">
        <v>451</v>
      </c>
      <c r="H109" s="37"/>
      <c r="I109" s="38"/>
      <c r="J109" s="39">
        <v>0</v>
      </c>
      <c r="K109" s="39">
        <v>0</v>
      </c>
      <c r="L109" s="39">
        <v>0</v>
      </c>
      <c r="M109" s="44">
        <f>SUM(テーブル22[[#This Row],[1月]:[3月]])</f>
        <v>0</v>
      </c>
      <c r="N109" s="41"/>
      <c r="O109" s="39"/>
      <c r="P10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09" s="42">
        <v>0</v>
      </c>
      <c r="R109" s="42">
        <v>0</v>
      </c>
      <c r="S109" s="42">
        <v>0</v>
      </c>
      <c r="T109" s="42">
        <f>SUM(テーブル22[[#This Row],[4月]:[6月]])</f>
        <v>0</v>
      </c>
      <c r="U109" s="41"/>
      <c r="V109" s="42"/>
      <c r="W109" s="42">
        <f>IF(テーブル22[[#This Row],[1-3月残高]]="",テーブル22[[#This Row],[4-6月計]]-テーブル22[[#This Row],[入金額2]],IF(テーブル22[[#This Row],[1-3月残高]]&gt;0,テーブル22[[#This Row],[1-3月残高]]+テーブル22[[#This Row],[4-6月計]]-テーブル22[[#This Row],[入金額2]]))</f>
        <v>0</v>
      </c>
      <c r="X109" s="42"/>
      <c r="Y109" s="42"/>
      <c r="Z109" s="42"/>
      <c r="AA109" s="42">
        <f>SUM(テーブル22[[#This Row],[7月]:[9月]])</f>
        <v>0</v>
      </c>
      <c r="AB109" s="41"/>
      <c r="AC109" s="42"/>
      <c r="AD109" s="42">
        <f>IF(テーブル22[[#This Row],[1-6月残高]]=0,テーブル22[[#This Row],[7-9月計]]-テーブル22[[#This Row],[入金額3]],IF(テーブル22[[#This Row],[1-6月残高]]&gt;0,テーブル22[[#This Row],[1-6月残高]]+テーブル22[[#This Row],[7-9月計]]-テーブル22[[#This Row],[入金額3]]))</f>
        <v>0</v>
      </c>
      <c r="AE109" s="42"/>
      <c r="AF109" s="42"/>
      <c r="AG109" s="42"/>
      <c r="AH109" s="42">
        <f>SUM(テーブル22[[#This Row],[10月]:[12月]])</f>
        <v>0</v>
      </c>
      <c r="AI109" s="41"/>
      <c r="AJ109" s="42"/>
      <c r="AK109" s="42">
        <f>IF(テーブル22[[#This Row],[1-9月残高]]=0,テーブル22[[#This Row],[10-12月計]]-テーブル22[[#This Row],[入金額4]],IF(テーブル22[[#This Row],[1-9月残高]]&gt;0,テーブル22[[#This Row],[1-9月残高]]+テーブル22[[#This Row],[10-12月計]]-テーブル22[[#This Row],[入金額4]]))</f>
        <v>0</v>
      </c>
      <c r="AL109" s="42">
        <f>SUM(テーブル22[[#This Row],[1-3月計]],テーブル22[[#This Row],[4-6月計]],テーブル22[[#This Row],[7-9月計]],テーブル22[[#This Row],[10-12月計]]-テーブル22[[#This Row],[入金合計]])</f>
        <v>0</v>
      </c>
      <c r="AM109" s="42">
        <f>SUM(テーブル22[[#This Row],[入金額]],テーブル22[[#This Row],[入金額2]],テーブル22[[#This Row],[入金額3]],テーブル22[[#This Row],[入金額4]])</f>
        <v>0</v>
      </c>
      <c r="AN109" s="38">
        <f t="shared" si="1"/>
        <v>0</v>
      </c>
    </row>
    <row r="110" spans="1:40" hidden="1" x14ac:dyDescent="0.15">
      <c r="A110" s="43">
        <v>637</v>
      </c>
      <c r="B110" s="38"/>
      <c r="C110" s="43"/>
      <c r="D110" s="37" t="s">
        <v>213</v>
      </c>
      <c r="E110" s="37" t="s">
        <v>77</v>
      </c>
      <c r="F110" s="37" t="s">
        <v>718</v>
      </c>
      <c r="G110" s="37" t="s">
        <v>213</v>
      </c>
      <c r="H110" s="37"/>
      <c r="I110" s="38"/>
      <c r="J110" s="39">
        <v>0</v>
      </c>
      <c r="K110" s="39">
        <v>0</v>
      </c>
      <c r="L110" s="39">
        <v>0</v>
      </c>
      <c r="M110" s="44">
        <f>SUM(テーブル22[[#This Row],[1月]:[3月]])</f>
        <v>0</v>
      </c>
      <c r="N110" s="41"/>
      <c r="O110" s="39"/>
      <c r="P1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0" s="42">
        <v>0</v>
      </c>
      <c r="R110" s="42">
        <v>0</v>
      </c>
      <c r="S110" s="42">
        <v>0</v>
      </c>
      <c r="T110" s="42">
        <f>SUM(テーブル22[[#This Row],[4月]:[6月]])</f>
        <v>0</v>
      </c>
      <c r="U110" s="41"/>
      <c r="V110" s="42"/>
      <c r="W110" s="42">
        <f>IF(テーブル22[[#This Row],[1-3月残高]]="",テーブル22[[#This Row],[4-6月計]]-テーブル22[[#This Row],[入金額2]],IF(テーブル22[[#This Row],[1-3月残高]]&gt;0,テーブル22[[#This Row],[1-3月残高]]+テーブル22[[#This Row],[4-6月計]]-テーブル22[[#This Row],[入金額2]]))</f>
        <v>0</v>
      </c>
      <c r="X110" s="42"/>
      <c r="Y110" s="42"/>
      <c r="Z110" s="42"/>
      <c r="AA110" s="42">
        <f>SUM(テーブル22[[#This Row],[7月]:[9月]])</f>
        <v>0</v>
      </c>
      <c r="AB110" s="41"/>
      <c r="AC110" s="42"/>
      <c r="AD110" s="42">
        <f>IF(テーブル22[[#This Row],[1-6月残高]]=0,テーブル22[[#This Row],[7-9月計]]-テーブル22[[#This Row],[入金額3]],IF(テーブル22[[#This Row],[1-6月残高]]&gt;0,テーブル22[[#This Row],[1-6月残高]]+テーブル22[[#This Row],[7-9月計]]-テーブル22[[#This Row],[入金額3]]))</f>
        <v>0</v>
      </c>
      <c r="AE110" s="42"/>
      <c r="AF110" s="42"/>
      <c r="AG110" s="42"/>
      <c r="AH110" s="42">
        <f>SUM(テーブル22[[#This Row],[10月]:[12月]])</f>
        <v>0</v>
      </c>
      <c r="AI110" s="41"/>
      <c r="AJ110" s="42"/>
      <c r="AK110" s="42">
        <f>IF(テーブル22[[#This Row],[1-9月残高]]=0,テーブル22[[#This Row],[10-12月計]]-テーブル22[[#This Row],[入金額4]],IF(テーブル22[[#This Row],[1-9月残高]]&gt;0,テーブル22[[#This Row],[1-9月残高]]+テーブル22[[#This Row],[10-12月計]]-テーブル22[[#This Row],[入金額4]]))</f>
        <v>0</v>
      </c>
      <c r="AL110" s="42">
        <f>SUM(テーブル22[[#This Row],[1-3月計]],テーブル22[[#This Row],[4-6月計]],テーブル22[[#This Row],[7-9月計]],テーブル22[[#This Row],[10-12月計]]-テーブル22[[#This Row],[入金合計]])</f>
        <v>0</v>
      </c>
      <c r="AM110" s="42">
        <f>SUM(テーブル22[[#This Row],[入金額]],テーブル22[[#This Row],[入金額2]],テーブル22[[#This Row],[入金額3]],テーブル22[[#This Row],[入金額4]])</f>
        <v>0</v>
      </c>
      <c r="AN110" s="38">
        <f t="shared" si="1"/>
        <v>0</v>
      </c>
    </row>
    <row r="111" spans="1:40" hidden="1" x14ac:dyDescent="0.15">
      <c r="A111" s="43">
        <v>639</v>
      </c>
      <c r="B111" s="38"/>
      <c r="C111" s="43"/>
      <c r="D111" s="37" t="s">
        <v>719</v>
      </c>
      <c r="E111" s="37" t="s">
        <v>28</v>
      </c>
      <c r="F111" s="37" t="s">
        <v>720</v>
      </c>
      <c r="G111" s="37" t="s">
        <v>721</v>
      </c>
      <c r="H111" s="37"/>
      <c r="I111" s="38"/>
      <c r="J111" s="39">
        <v>0</v>
      </c>
      <c r="K111" s="39">
        <v>0</v>
      </c>
      <c r="L111" s="39">
        <v>0</v>
      </c>
      <c r="M111" s="44">
        <f>SUM(テーブル22[[#This Row],[1月]:[3月]])</f>
        <v>0</v>
      </c>
      <c r="N111" s="41"/>
      <c r="O111" s="39"/>
      <c r="P1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1" s="42">
        <v>0</v>
      </c>
      <c r="R111" s="42">
        <v>0</v>
      </c>
      <c r="S111" s="42">
        <v>0</v>
      </c>
      <c r="T111" s="42">
        <f>SUM(テーブル22[[#This Row],[4月]:[6月]])</f>
        <v>0</v>
      </c>
      <c r="U111" s="41"/>
      <c r="V111" s="42"/>
      <c r="W111" s="42">
        <f>IF(テーブル22[[#This Row],[1-3月残高]]="",テーブル22[[#This Row],[4-6月計]]-テーブル22[[#This Row],[入金額2]],IF(テーブル22[[#This Row],[1-3月残高]]&gt;0,テーブル22[[#This Row],[1-3月残高]]+テーブル22[[#This Row],[4-6月計]]-テーブル22[[#This Row],[入金額2]]))</f>
        <v>0</v>
      </c>
      <c r="X111" s="42"/>
      <c r="Y111" s="42"/>
      <c r="Z111" s="42"/>
      <c r="AA111" s="42">
        <f>SUM(テーブル22[[#This Row],[7月]:[9月]])</f>
        <v>0</v>
      </c>
      <c r="AB111" s="41"/>
      <c r="AC111" s="42"/>
      <c r="AD111" s="42">
        <f>IF(テーブル22[[#This Row],[1-6月残高]]=0,テーブル22[[#This Row],[7-9月計]]-テーブル22[[#This Row],[入金額3]],IF(テーブル22[[#This Row],[1-6月残高]]&gt;0,テーブル22[[#This Row],[1-6月残高]]+テーブル22[[#This Row],[7-9月計]]-テーブル22[[#This Row],[入金額3]]))</f>
        <v>0</v>
      </c>
      <c r="AE111" s="42"/>
      <c r="AF111" s="42"/>
      <c r="AG111" s="42"/>
      <c r="AH111" s="42">
        <f>SUM(テーブル22[[#This Row],[10月]:[12月]])</f>
        <v>0</v>
      </c>
      <c r="AI111" s="41"/>
      <c r="AJ111" s="42"/>
      <c r="AK111" s="42">
        <f>IF(テーブル22[[#This Row],[1-9月残高]]=0,テーブル22[[#This Row],[10-12月計]]-テーブル22[[#This Row],[入金額4]],IF(テーブル22[[#This Row],[1-9月残高]]&gt;0,テーブル22[[#This Row],[1-9月残高]]+テーブル22[[#This Row],[10-12月計]]-テーブル22[[#This Row],[入金額4]]))</f>
        <v>0</v>
      </c>
      <c r="AL111" s="42">
        <f>SUM(テーブル22[[#This Row],[1-3月計]],テーブル22[[#This Row],[4-6月計]],テーブル22[[#This Row],[7-9月計]],テーブル22[[#This Row],[10-12月計]]-テーブル22[[#This Row],[入金合計]])</f>
        <v>0</v>
      </c>
      <c r="AM111" s="42">
        <f>SUM(テーブル22[[#This Row],[入金額]],テーブル22[[#This Row],[入金額2]],テーブル22[[#This Row],[入金額3]],テーブル22[[#This Row],[入金額4]])</f>
        <v>0</v>
      </c>
      <c r="AN111" s="38">
        <f t="shared" si="1"/>
        <v>0</v>
      </c>
    </row>
    <row r="112" spans="1:40" hidden="1" x14ac:dyDescent="0.15">
      <c r="A112" s="43">
        <v>644</v>
      </c>
      <c r="B112" s="38"/>
      <c r="C112" s="43"/>
      <c r="D112" s="37" t="s">
        <v>722</v>
      </c>
      <c r="E112" s="37" t="s">
        <v>53</v>
      </c>
      <c r="F112" s="37" t="s">
        <v>723</v>
      </c>
      <c r="G112" s="37" t="s">
        <v>724</v>
      </c>
      <c r="H112" s="37"/>
      <c r="I112" s="38"/>
      <c r="J112" s="39">
        <v>0</v>
      </c>
      <c r="K112" s="39">
        <v>0</v>
      </c>
      <c r="L112" s="39">
        <v>0</v>
      </c>
      <c r="M112" s="44">
        <f>SUM(テーブル22[[#This Row],[1月]:[3月]])</f>
        <v>0</v>
      </c>
      <c r="N112" s="41"/>
      <c r="O112" s="39"/>
      <c r="P1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2" s="42">
        <v>0</v>
      </c>
      <c r="R112" s="42">
        <v>0</v>
      </c>
      <c r="S112" s="42">
        <v>0</v>
      </c>
      <c r="T112" s="42">
        <f>SUM(テーブル22[[#This Row],[4月]:[6月]])</f>
        <v>0</v>
      </c>
      <c r="U112" s="41"/>
      <c r="V112" s="42"/>
      <c r="W112" s="42">
        <f>IF(テーブル22[[#This Row],[1-3月残高]]="",テーブル22[[#This Row],[4-6月計]]-テーブル22[[#This Row],[入金額2]],IF(テーブル22[[#This Row],[1-3月残高]]&gt;0,テーブル22[[#This Row],[1-3月残高]]+テーブル22[[#This Row],[4-6月計]]-テーブル22[[#This Row],[入金額2]]))</f>
        <v>0</v>
      </c>
      <c r="X112" s="42"/>
      <c r="Y112" s="42"/>
      <c r="Z112" s="42"/>
      <c r="AA112" s="42">
        <f>SUM(テーブル22[[#This Row],[7月]:[9月]])</f>
        <v>0</v>
      </c>
      <c r="AB112" s="41"/>
      <c r="AC112" s="42"/>
      <c r="AD112" s="42">
        <f>IF(テーブル22[[#This Row],[1-6月残高]]=0,テーブル22[[#This Row],[7-9月計]]-テーブル22[[#This Row],[入金額3]],IF(テーブル22[[#This Row],[1-6月残高]]&gt;0,テーブル22[[#This Row],[1-6月残高]]+テーブル22[[#This Row],[7-9月計]]-テーブル22[[#This Row],[入金額3]]))</f>
        <v>0</v>
      </c>
      <c r="AE112" s="42"/>
      <c r="AF112" s="42"/>
      <c r="AG112" s="42"/>
      <c r="AH112" s="42">
        <f>SUM(テーブル22[[#This Row],[10月]:[12月]])</f>
        <v>0</v>
      </c>
      <c r="AI112" s="41"/>
      <c r="AJ112" s="42"/>
      <c r="AK112" s="42">
        <f>IF(テーブル22[[#This Row],[1-9月残高]]=0,テーブル22[[#This Row],[10-12月計]]-テーブル22[[#This Row],[入金額4]],IF(テーブル22[[#This Row],[1-9月残高]]&gt;0,テーブル22[[#This Row],[1-9月残高]]+テーブル22[[#This Row],[10-12月計]]-テーブル22[[#This Row],[入金額4]]))</f>
        <v>0</v>
      </c>
      <c r="AL112" s="42">
        <f>SUM(テーブル22[[#This Row],[1-3月計]],テーブル22[[#This Row],[4-6月計]],テーブル22[[#This Row],[7-9月計]],テーブル22[[#This Row],[10-12月計]]-テーブル22[[#This Row],[入金合計]])</f>
        <v>0</v>
      </c>
      <c r="AM112" s="42">
        <f>SUM(テーブル22[[#This Row],[入金額]],テーブル22[[#This Row],[入金額2]],テーブル22[[#This Row],[入金額3]],テーブル22[[#This Row],[入金額4]])</f>
        <v>0</v>
      </c>
      <c r="AN112" s="38">
        <f t="shared" si="1"/>
        <v>0</v>
      </c>
    </row>
    <row r="113" spans="1:40" hidden="1" x14ac:dyDescent="0.15">
      <c r="A113" s="43">
        <v>646</v>
      </c>
      <c r="B113" s="38"/>
      <c r="C113" s="43"/>
      <c r="D113" s="37" t="s">
        <v>452</v>
      </c>
      <c r="E113" s="37" t="s">
        <v>117</v>
      </c>
      <c r="F113" s="37" t="s">
        <v>725</v>
      </c>
      <c r="G113" s="37" t="s">
        <v>726</v>
      </c>
      <c r="H113" s="37"/>
      <c r="I113" s="38"/>
      <c r="J113" s="39">
        <v>0</v>
      </c>
      <c r="K113" s="39">
        <v>0</v>
      </c>
      <c r="L113" s="39">
        <v>0</v>
      </c>
      <c r="M113" s="44">
        <f>SUM(テーブル22[[#This Row],[1月]:[3月]])</f>
        <v>0</v>
      </c>
      <c r="N113" s="41"/>
      <c r="O113" s="39"/>
      <c r="P1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3" s="42">
        <v>0</v>
      </c>
      <c r="R113" s="42">
        <v>0</v>
      </c>
      <c r="S113" s="42">
        <v>0</v>
      </c>
      <c r="T113" s="42">
        <f>SUM(テーブル22[[#This Row],[4月]:[6月]])</f>
        <v>0</v>
      </c>
      <c r="U113" s="41"/>
      <c r="V113" s="42"/>
      <c r="W113" s="42">
        <f>IF(テーブル22[[#This Row],[1-3月残高]]="",テーブル22[[#This Row],[4-6月計]]-テーブル22[[#This Row],[入金額2]],IF(テーブル22[[#This Row],[1-3月残高]]&gt;0,テーブル22[[#This Row],[1-3月残高]]+テーブル22[[#This Row],[4-6月計]]-テーブル22[[#This Row],[入金額2]]))</f>
        <v>0</v>
      </c>
      <c r="X113" s="42"/>
      <c r="Y113" s="42"/>
      <c r="Z113" s="42"/>
      <c r="AA113" s="42">
        <f>SUM(テーブル22[[#This Row],[7月]:[9月]])</f>
        <v>0</v>
      </c>
      <c r="AB113" s="41"/>
      <c r="AC113" s="42"/>
      <c r="AD113" s="42">
        <f>IF(テーブル22[[#This Row],[1-6月残高]]=0,テーブル22[[#This Row],[7-9月計]]-テーブル22[[#This Row],[入金額3]],IF(テーブル22[[#This Row],[1-6月残高]]&gt;0,テーブル22[[#This Row],[1-6月残高]]+テーブル22[[#This Row],[7-9月計]]-テーブル22[[#This Row],[入金額3]]))</f>
        <v>0</v>
      </c>
      <c r="AE113" s="42"/>
      <c r="AF113" s="42"/>
      <c r="AG113" s="42"/>
      <c r="AH113" s="42">
        <f>SUM(テーブル22[[#This Row],[10月]:[12月]])</f>
        <v>0</v>
      </c>
      <c r="AI113" s="41"/>
      <c r="AJ113" s="42"/>
      <c r="AK113" s="42">
        <f>IF(テーブル22[[#This Row],[1-9月残高]]=0,テーブル22[[#This Row],[10-12月計]]-テーブル22[[#This Row],[入金額4]],IF(テーブル22[[#This Row],[1-9月残高]]&gt;0,テーブル22[[#This Row],[1-9月残高]]+テーブル22[[#This Row],[10-12月計]]-テーブル22[[#This Row],[入金額4]]))</f>
        <v>0</v>
      </c>
      <c r="AL113" s="42">
        <f>SUM(テーブル22[[#This Row],[1-3月計]],テーブル22[[#This Row],[4-6月計]],テーブル22[[#This Row],[7-9月計]],テーブル22[[#This Row],[10-12月計]]-テーブル22[[#This Row],[入金合計]])</f>
        <v>0</v>
      </c>
      <c r="AM113" s="42">
        <f>SUM(テーブル22[[#This Row],[入金額]],テーブル22[[#This Row],[入金額2]],テーブル22[[#This Row],[入金額3]],テーブル22[[#This Row],[入金額4]])</f>
        <v>0</v>
      </c>
      <c r="AN113" s="38">
        <f t="shared" si="1"/>
        <v>0</v>
      </c>
    </row>
    <row r="114" spans="1:40" s="4" customFormat="1" hidden="1" x14ac:dyDescent="0.15">
      <c r="A114" s="45">
        <v>650</v>
      </c>
      <c r="B114" s="46" t="s">
        <v>1864</v>
      </c>
      <c r="C114" s="46"/>
      <c r="D114" s="46" t="s">
        <v>727</v>
      </c>
      <c r="E114" s="37" t="s">
        <v>117</v>
      </c>
      <c r="F114" s="37" t="s">
        <v>728</v>
      </c>
      <c r="G114" s="37" t="s">
        <v>729</v>
      </c>
      <c r="H114" s="37"/>
      <c r="I114" s="46"/>
      <c r="J114" s="64">
        <v>60</v>
      </c>
      <c r="K114" s="64">
        <v>780</v>
      </c>
      <c r="L114" s="64">
        <v>630</v>
      </c>
      <c r="M114" s="49">
        <f>SUM(テーブル22[[#This Row],[1月]:[3月]])</f>
        <v>1470</v>
      </c>
      <c r="N114" s="52">
        <v>41379</v>
      </c>
      <c r="O114" s="48">
        <v>1470</v>
      </c>
      <c r="P114"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4" s="51">
        <v>30</v>
      </c>
      <c r="R114" s="51">
        <v>270</v>
      </c>
      <c r="S114" s="51">
        <v>0</v>
      </c>
      <c r="T114" s="51">
        <f>SUM(テーブル22[[#This Row],[4月]:[6月]])</f>
        <v>300</v>
      </c>
      <c r="U114" s="52"/>
      <c r="V114" s="51"/>
      <c r="W114" s="51">
        <f>IF(テーブル22[[#This Row],[1-3月残高]]="",テーブル22[[#This Row],[4-6月計]]-テーブル22[[#This Row],[入金額2]],IF(テーブル22[[#This Row],[1-3月残高]]&gt;0,テーブル22[[#This Row],[1-3月残高]]+テーブル22[[#This Row],[4-6月計]]-テーブル22[[#This Row],[入金額2]]))</f>
        <v>300</v>
      </c>
      <c r="X114" s="51"/>
      <c r="Y114" s="51"/>
      <c r="Z114" s="51"/>
      <c r="AA114" s="51">
        <f>SUM(テーブル22[[#This Row],[7月]:[9月]])</f>
        <v>0</v>
      </c>
      <c r="AB114" s="52"/>
      <c r="AC114" s="51"/>
      <c r="AD114" s="51">
        <f>IF(テーブル22[[#This Row],[1-6月残高]]=0,テーブル22[[#This Row],[7-9月計]]-テーブル22[[#This Row],[入金額3]],IF(テーブル22[[#This Row],[1-6月残高]]&gt;0,テーブル22[[#This Row],[1-6月残高]]+テーブル22[[#This Row],[7-9月計]]-テーブル22[[#This Row],[入金額3]]))</f>
        <v>300</v>
      </c>
      <c r="AE114" s="51"/>
      <c r="AF114" s="51"/>
      <c r="AG114" s="51"/>
      <c r="AH114" s="51">
        <f>SUM(テーブル22[[#This Row],[10月]:[12月]])</f>
        <v>0</v>
      </c>
      <c r="AI114" s="52"/>
      <c r="AJ114" s="51"/>
      <c r="AK114" s="51">
        <f>IF(テーブル22[[#This Row],[1-9月残高]]=0,テーブル22[[#This Row],[10-12月計]]-テーブル22[[#This Row],[入金額4]],IF(テーブル22[[#This Row],[1-9月残高]]&gt;0,テーブル22[[#This Row],[1-9月残高]]+テーブル22[[#This Row],[10-12月計]]-テーブル22[[#This Row],[入金額4]]))</f>
        <v>300</v>
      </c>
      <c r="AL114" s="51">
        <f>SUM(テーブル22[[#This Row],[1-3月計]],テーブル22[[#This Row],[4-6月計]],テーブル22[[#This Row],[7-9月計]],テーブル22[[#This Row],[10-12月計]]-テーブル22[[#This Row],[入金合計]])</f>
        <v>300</v>
      </c>
      <c r="AM114" s="51">
        <f>SUM(テーブル22[[#This Row],[入金額]],テーブル22[[#This Row],[入金額2]],テーブル22[[#This Row],[入金額3]],テーブル22[[#This Row],[入金額4]])</f>
        <v>1470</v>
      </c>
      <c r="AN114" s="46">
        <f t="shared" si="1"/>
        <v>1770</v>
      </c>
    </row>
    <row r="115" spans="1:40" hidden="1" x14ac:dyDescent="0.15">
      <c r="A115" s="43">
        <v>654</v>
      </c>
      <c r="B115" s="38"/>
      <c r="C115" s="43"/>
      <c r="D115" s="37" t="s">
        <v>165</v>
      </c>
      <c r="E115" s="37" t="s">
        <v>117</v>
      </c>
      <c r="F115" s="37" t="s">
        <v>730</v>
      </c>
      <c r="G115" s="37" t="s">
        <v>731</v>
      </c>
      <c r="H115" s="37"/>
      <c r="I115" s="38"/>
      <c r="J115" s="39">
        <v>0</v>
      </c>
      <c r="K115" s="39">
        <v>0</v>
      </c>
      <c r="L115" s="39">
        <v>0</v>
      </c>
      <c r="M115" s="44">
        <f>SUM(テーブル22[[#This Row],[1月]:[3月]])</f>
        <v>0</v>
      </c>
      <c r="N115" s="41"/>
      <c r="O115" s="39"/>
      <c r="P1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5" s="42">
        <v>0</v>
      </c>
      <c r="R115" s="42">
        <v>0</v>
      </c>
      <c r="S115" s="42">
        <v>0</v>
      </c>
      <c r="T115" s="42">
        <f>SUM(テーブル22[[#This Row],[4月]:[6月]])</f>
        <v>0</v>
      </c>
      <c r="U115" s="41"/>
      <c r="V115" s="42"/>
      <c r="W115" s="42">
        <f>IF(テーブル22[[#This Row],[1-3月残高]]="",テーブル22[[#This Row],[4-6月計]]-テーブル22[[#This Row],[入金額2]],IF(テーブル22[[#This Row],[1-3月残高]]&gt;0,テーブル22[[#This Row],[1-3月残高]]+テーブル22[[#This Row],[4-6月計]]-テーブル22[[#This Row],[入金額2]]))</f>
        <v>0</v>
      </c>
      <c r="X115" s="42"/>
      <c r="Y115" s="42"/>
      <c r="Z115" s="42"/>
      <c r="AA115" s="42">
        <f>SUM(テーブル22[[#This Row],[7月]:[9月]])</f>
        <v>0</v>
      </c>
      <c r="AB115" s="41"/>
      <c r="AC115" s="42"/>
      <c r="AD115" s="42">
        <f>IF(テーブル22[[#This Row],[1-6月残高]]=0,テーブル22[[#This Row],[7-9月計]]-テーブル22[[#This Row],[入金額3]],IF(テーブル22[[#This Row],[1-6月残高]]&gt;0,テーブル22[[#This Row],[1-6月残高]]+テーブル22[[#This Row],[7-9月計]]-テーブル22[[#This Row],[入金額3]]))</f>
        <v>0</v>
      </c>
      <c r="AE115" s="42"/>
      <c r="AF115" s="42"/>
      <c r="AG115" s="42"/>
      <c r="AH115" s="42">
        <f>SUM(テーブル22[[#This Row],[10月]:[12月]])</f>
        <v>0</v>
      </c>
      <c r="AI115" s="41"/>
      <c r="AJ115" s="42"/>
      <c r="AK115" s="42">
        <f>IF(テーブル22[[#This Row],[1-9月残高]]=0,テーブル22[[#This Row],[10-12月計]]-テーブル22[[#This Row],[入金額4]],IF(テーブル22[[#This Row],[1-9月残高]]&gt;0,テーブル22[[#This Row],[1-9月残高]]+テーブル22[[#This Row],[10-12月計]]-テーブル22[[#This Row],[入金額4]]))</f>
        <v>0</v>
      </c>
      <c r="AL115" s="42">
        <f>SUM(テーブル22[[#This Row],[1-3月計]],テーブル22[[#This Row],[4-6月計]],テーブル22[[#This Row],[7-9月計]],テーブル22[[#This Row],[10-12月計]]-テーブル22[[#This Row],[入金合計]])</f>
        <v>0</v>
      </c>
      <c r="AM115" s="42">
        <f>SUM(テーブル22[[#This Row],[入金額]],テーブル22[[#This Row],[入金額2]],テーブル22[[#This Row],[入金額3]],テーブル22[[#This Row],[入金額4]])</f>
        <v>0</v>
      </c>
      <c r="AN115" s="38">
        <f t="shared" si="1"/>
        <v>0</v>
      </c>
    </row>
    <row r="116" spans="1:40" hidden="1" x14ac:dyDescent="0.15">
      <c r="A116" s="43">
        <v>655</v>
      </c>
      <c r="B116" s="38"/>
      <c r="C116" s="43"/>
      <c r="D116" s="37" t="s">
        <v>314</v>
      </c>
      <c r="E116" s="37" t="s">
        <v>117</v>
      </c>
      <c r="F116" s="37" t="s">
        <v>732</v>
      </c>
      <c r="G116" s="37" t="s">
        <v>314</v>
      </c>
      <c r="H116" s="37"/>
      <c r="I116" s="38"/>
      <c r="J116" s="39">
        <v>0</v>
      </c>
      <c r="K116" s="39">
        <v>0</v>
      </c>
      <c r="L116" s="39">
        <v>0</v>
      </c>
      <c r="M116" s="44">
        <f>SUM(テーブル22[[#This Row],[1月]:[3月]])</f>
        <v>0</v>
      </c>
      <c r="N116" s="41"/>
      <c r="O116" s="39"/>
      <c r="P1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6" s="42">
        <v>0</v>
      </c>
      <c r="R116" s="42">
        <v>0</v>
      </c>
      <c r="S116" s="42">
        <v>0</v>
      </c>
      <c r="T116" s="42">
        <f>SUM(テーブル22[[#This Row],[4月]:[6月]])</f>
        <v>0</v>
      </c>
      <c r="U116" s="41"/>
      <c r="V116" s="42"/>
      <c r="W116" s="42">
        <f>IF(テーブル22[[#This Row],[1-3月残高]]="",テーブル22[[#This Row],[4-6月計]]-テーブル22[[#This Row],[入金額2]],IF(テーブル22[[#This Row],[1-3月残高]]&gt;0,テーブル22[[#This Row],[1-3月残高]]+テーブル22[[#This Row],[4-6月計]]-テーブル22[[#This Row],[入金額2]]))</f>
        <v>0</v>
      </c>
      <c r="X116" s="42"/>
      <c r="Y116" s="42"/>
      <c r="Z116" s="42"/>
      <c r="AA116" s="42">
        <f>SUM(テーブル22[[#This Row],[7月]:[9月]])</f>
        <v>0</v>
      </c>
      <c r="AB116" s="41"/>
      <c r="AC116" s="42"/>
      <c r="AD116" s="42">
        <f>IF(テーブル22[[#This Row],[1-6月残高]]=0,テーブル22[[#This Row],[7-9月計]]-テーブル22[[#This Row],[入金額3]],IF(テーブル22[[#This Row],[1-6月残高]]&gt;0,テーブル22[[#This Row],[1-6月残高]]+テーブル22[[#This Row],[7-9月計]]-テーブル22[[#This Row],[入金額3]]))</f>
        <v>0</v>
      </c>
      <c r="AE116" s="42"/>
      <c r="AF116" s="42"/>
      <c r="AG116" s="42"/>
      <c r="AH116" s="42">
        <f>SUM(テーブル22[[#This Row],[10月]:[12月]])</f>
        <v>0</v>
      </c>
      <c r="AI116" s="41"/>
      <c r="AJ116" s="42"/>
      <c r="AK116" s="42">
        <f>IF(テーブル22[[#This Row],[1-9月残高]]=0,テーブル22[[#This Row],[10-12月計]]-テーブル22[[#This Row],[入金額4]],IF(テーブル22[[#This Row],[1-9月残高]]&gt;0,テーブル22[[#This Row],[1-9月残高]]+テーブル22[[#This Row],[10-12月計]]-テーブル22[[#This Row],[入金額4]]))</f>
        <v>0</v>
      </c>
      <c r="AL116" s="42">
        <f>SUM(テーブル22[[#This Row],[1-3月計]],テーブル22[[#This Row],[4-6月計]],テーブル22[[#This Row],[7-9月計]],テーブル22[[#This Row],[10-12月計]]-テーブル22[[#This Row],[入金合計]])</f>
        <v>0</v>
      </c>
      <c r="AM116" s="42">
        <f>SUM(テーブル22[[#This Row],[入金額]],テーブル22[[#This Row],[入金額2]],テーブル22[[#This Row],[入金額3]],テーブル22[[#This Row],[入金額4]])</f>
        <v>0</v>
      </c>
      <c r="AN116" s="38">
        <f t="shared" si="1"/>
        <v>0</v>
      </c>
    </row>
    <row r="117" spans="1:40" hidden="1" x14ac:dyDescent="0.15">
      <c r="A117" s="43">
        <v>656</v>
      </c>
      <c r="B117" s="38"/>
      <c r="C117" s="43"/>
      <c r="D117" s="37" t="s">
        <v>733</v>
      </c>
      <c r="E117" s="37" t="s">
        <v>215</v>
      </c>
      <c r="F117" s="37" t="s">
        <v>734</v>
      </c>
      <c r="G117" s="37" t="s">
        <v>315</v>
      </c>
      <c r="H117" s="37"/>
      <c r="I117" s="38"/>
      <c r="J117" s="39">
        <v>0</v>
      </c>
      <c r="K117" s="39">
        <v>0</v>
      </c>
      <c r="L117" s="39">
        <v>0</v>
      </c>
      <c r="M117" s="44">
        <f>SUM(テーブル22[[#This Row],[1月]:[3月]])</f>
        <v>0</v>
      </c>
      <c r="N117" s="41"/>
      <c r="O117" s="39"/>
      <c r="P1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7" s="42">
        <v>0</v>
      </c>
      <c r="R117" s="42">
        <v>0</v>
      </c>
      <c r="S117" s="42">
        <v>0</v>
      </c>
      <c r="T117" s="42">
        <f>SUM(テーブル22[[#This Row],[4月]:[6月]])</f>
        <v>0</v>
      </c>
      <c r="U117" s="41"/>
      <c r="V117" s="42"/>
      <c r="W117" s="42">
        <f>IF(テーブル22[[#This Row],[1-3月残高]]="",テーブル22[[#This Row],[4-6月計]]-テーブル22[[#This Row],[入金額2]],IF(テーブル22[[#This Row],[1-3月残高]]&gt;0,テーブル22[[#This Row],[1-3月残高]]+テーブル22[[#This Row],[4-6月計]]-テーブル22[[#This Row],[入金額2]]))</f>
        <v>0</v>
      </c>
      <c r="X117" s="42"/>
      <c r="Y117" s="42"/>
      <c r="Z117" s="42"/>
      <c r="AA117" s="42">
        <f>SUM(テーブル22[[#This Row],[7月]:[9月]])</f>
        <v>0</v>
      </c>
      <c r="AB117" s="41"/>
      <c r="AC117" s="42"/>
      <c r="AD117" s="42">
        <f>IF(テーブル22[[#This Row],[1-6月残高]]=0,テーブル22[[#This Row],[7-9月計]]-テーブル22[[#This Row],[入金額3]],IF(テーブル22[[#This Row],[1-6月残高]]&gt;0,テーブル22[[#This Row],[1-6月残高]]+テーブル22[[#This Row],[7-9月計]]-テーブル22[[#This Row],[入金額3]]))</f>
        <v>0</v>
      </c>
      <c r="AE117" s="42"/>
      <c r="AF117" s="42"/>
      <c r="AG117" s="42"/>
      <c r="AH117" s="42">
        <f>SUM(テーブル22[[#This Row],[10月]:[12月]])</f>
        <v>0</v>
      </c>
      <c r="AI117" s="41"/>
      <c r="AJ117" s="42"/>
      <c r="AK117" s="42">
        <f>IF(テーブル22[[#This Row],[1-9月残高]]=0,テーブル22[[#This Row],[10-12月計]]-テーブル22[[#This Row],[入金額4]],IF(テーブル22[[#This Row],[1-9月残高]]&gt;0,テーブル22[[#This Row],[1-9月残高]]+テーブル22[[#This Row],[10-12月計]]-テーブル22[[#This Row],[入金額4]]))</f>
        <v>0</v>
      </c>
      <c r="AL117" s="42">
        <f>SUM(テーブル22[[#This Row],[1-3月計]],テーブル22[[#This Row],[4-6月計]],テーブル22[[#This Row],[7-9月計]],テーブル22[[#This Row],[10-12月計]]-テーブル22[[#This Row],[入金合計]])</f>
        <v>0</v>
      </c>
      <c r="AM117" s="42">
        <f>SUM(テーブル22[[#This Row],[入金額]],テーブル22[[#This Row],[入金額2]],テーブル22[[#This Row],[入金額3]],テーブル22[[#This Row],[入金額4]])</f>
        <v>0</v>
      </c>
      <c r="AN117" s="38">
        <f t="shared" si="1"/>
        <v>0</v>
      </c>
    </row>
    <row r="118" spans="1:40" hidden="1" x14ac:dyDescent="0.15">
      <c r="A118" s="43">
        <v>661</v>
      </c>
      <c r="B118" s="38"/>
      <c r="C118" s="43"/>
      <c r="D118" s="37" t="s">
        <v>42</v>
      </c>
      <c r="E118" s="37" t="s">
        <v>117</v>
      </c>
      <c r="F118" s="37" t="s">
        <v>735</v>
      </c>
      <c r="G118" s="37" t="s">
        <v>42</v>
      </c>
      <c r="H118" s="37"/>
      <c r="I118" s="38"/>
      <c r="J118" s="39">
        <v>0</v>
      </c>
      <c r="K118" s="39">
        <v>0</v>
      </c>
      <c r="L118" s="39">
        <v>0</v>
      </c>
      <c r="M118" s="44">
        <f>SUM(テーブル22[[#This Row],[1月]:[3月]])</f>
        <v>0</v>
      </c>
      <c r="N118" s="41"/>
      <c r="O118" s="39"/>
      <c r="P1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8" s="42">
        <v>0</v>
      </c>
      <c r="R118" s="42">
        <v>0</v>
      </c>
      <c r="S118" s="42">
        <v>0</v>
      </c>
      <c r="T118" s="42">
        <f>SUM(テーブル22[[#This Row],[4月]:[6月]])</f>
        <v>0</v>
      </c>
      <c r="U118" s="41"/>
      <c r="V118" s="42"/>
      <c r="W118" s="42">
        <f>IF(テーブル22[[#This Row],[1-3月残高]]="",テーブル22[[#This Row],[4-6月計]]-テーブル22[[#This Row],[入金額2]],IF(テーブル22[[#This Row],[1-3月残高]]&gt;0,テーブル22[[#This Row],[1-3月残高]]+テーブル22[[#This Row],[4-6月計]]-テーブル22[[#This Row],[入金額2]]))</f>
        <v>0</v>
      </c>
      <c r="X118" s="42"/>
      <c r="Y118" s="42"/>
      <c r="Z118" s="42"/>
      <c r="AA118" s="42">
        <f>SUM(テーブル22[[#This Row],[7月]:[9月]])</f>
        <v>0</v>
      </c>
      <c r="AB118" s="41"/>
      <c r="AC118" s="42"/>
      <c r="AD118" s="42">
        <f>IF(テーブル22[[#This Row],[1-6月残高]]=0,テーブル22[[#This Row],[7-9月計]]-テーブル22[[#This Row],[入金額3]],IF(テーブル22[[#This Row],[1-6月残高]]&gt;0,テーブル22[[#This Row],[1-6月残高]]+テーブル22[[#This Row],[7-9月計]]-テーブル22[[#This Row],[入金額3]]))</f>
        <v>0</v>
      </c>
      <c r="AE118" s="42"/>
      <c r="AF118" s="42"/>
      <c r="AG118" s="42"/>
      <c r="AH118" s="42">
        <f>SUM(テーブル22[[#This Row],[10月]:[12月]])</f>
        <v>0</v>
      </c>
      <c r="AI118" s="41"/>
      <c r="AJ118" s="42"/>
      <c r="AK118" s="42">
        <f>IF(テーブル22[[#This Row],[1-9月残高]]=0,テーブル22[[#This Row],[10-12月計]]-テーブル22[[#This Row],[入金額4]],IF(テーブル22[[#This Row],[1-9月残高]]&gt;0,テーブル22[[#This Row],[1-9月残高]]+テーブル22[[#This Row],[10-12月計]]-テーブル22[[#This Row],[入金額4]]))</f>
        <v>0</v>
      </c>
      <c r="AL118" s="42">
        <f>SUM(テーブル22[[#This Row],[1-3月計]],テーブル22[[#This Row],[4-6月計]],テーブル22[[#This Row],[7-9月計]],テーブル22[[#This Row],[10-12月計]]-テーブル22[[#This Row],[入金合計]])</f>
        <v>0</v>
      </c>
      <c r="AM118" s="42">
        <f>SUM(テーブル22[[#This Row],[入金額]],テーブル22[[#This Row],[入金額2]],テーブル22[[#This Row],[入金額3]],テーブル22[[#This Row],[入金額4]])</f>
        <v>0</v>
      </c>
      <c r="AN118" s="38">
        <f t="shared" si="1"/>
        <v>0</v>
      </c>
    </row>
    <row r="119" spans="1:40" hidden="1" x14ac:dyDescent="0.15">
      <c r="A119" s="43">
        <v>662</v>
      </c>
      <c r="B119" s="38"/>
      <c r="C119" s="43"/>
      <c r="D119" s="37" t="s">
        <v>736</v>
      </c>
      <c r="E119" s="37" t="s">
        <v>143</v>
      </c>
      <c r="F119" s="37" t="s">
        <v>737</v>
      </c>
      <c r="G119" s="37" t="s">
        <v>738</v>
      </c>
      <c r="H119" s="37"/>
      <c r="I119" s="38"/>
      <c r="J119" s="39">
        <v>0</v>
      </c>
      <c r="K119" s="39">
        <v>0</v>
      </c>
      <c r="L119" s="39">
        <v>0</v>
      </c>
      <c r="M119" s="44">
        <f>SUM(テーブル22[[#This Row],[1月]:[3月]])</f>
        <v>0</v>
      </c>
      <c r="N119" s="41"/>
      <c r="O119" s="39"/>
      <c r="P1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19" s="42">
        <v>0</v>
      </c>
      <c r="R119" s="42">
        <v>0</v>
      </c>
      <c r="S119" s="42">
        <v>0</v>
      </c>
      <c r="T119" s="42">
        <f>SUM(テーブル22[[#This Row],[4月]:[6月]])</f>
        <v>0</v>
      </c>
      <c r="U119" s="41"/>
      <c r="V119" s="42"/>
      <c r="W119" s="42">
        <f>IF(テーブル22[[#This Row],[1-3月残高]]="",テーブル22[[#This Row],[4-6月計]]-テーブル22[[#This Row],[入金額2]],IF(テーブル22[[#This Row],[1-3月残高]]&gt;0,テーブル22[[#This Row],[1-3月残高]]+テーブル22[[#This Row],[4-6月計]]-テーブル22[[#This Row],[入金額2]]))</f>
        <v>0</v>
      </c>
      <c r="X119" s="42"/>
      <c r="Y119" s="42"/>
      <c r="Z119" s="42"/>
      <c r="AA119" s="42">
        <f>SUM(テーブル22[[#This Row],[7月]:[9月]])</f>
        <v>0</v>
      </c>
      <c r="AB119" s="41"/>
      <c r="AC119" s="42"/>
      <c r="AD119" s="42">
        <f>IF(テーブル22[[#This Row],[1-6月残高]]=0,テーブル22[[#This Row],[7-9月計]]-テーブル22[[#This Row],[入金額3]],IF(テーブル22[[#This Row],[1-6月残高]]&gt;0,テーブル22[[#This Row],[1-6月残高]]+テーブル22[[#This Row],[7-9月計]]-テーブル22[[#This Row],[入金額3]]))</f>
        <v>0</v>
      </c>
      <c r="AE119" s="42"/>
      <c r="AF119" s="42"/>
      <c r="AG119" s="42"/>
      <c r="AH119" s="42">
        <f>SUM(テーブル22[[#This Row],[10月]:[12月]])</f>
        <v>0</v>
      </c>
      <c r="AI119" s="41"/>
      <c r="AJ119" s="42"/>
      <c r="AK119" s="42">
        <f>IF(テーブル22[[#This Row],[1-9月残高]]=0,テーブル22[[#This Row],[10-12月計]]-テーブル22[[#This Row],[入金額4]],IF(テーブル22[[#This Row],[1-9月残高]]&gt;0,テーブル22[[#This Row],[1-9月残高]]+テーブル22[[#This Row],[10-12月計]]-テーブル22[[#This Row],[入金額4]]))</f>
        <v>0</v>
      </c>
      <c r="AL119" s="42">
        <f>SUM(テーブル22[[#This Row],[1-3月計]],テーブル22[[#This Row],[4-6月計]],テーブル22[[#This Row],[7-9月計]],テーブル22[[#This Row],[10-12月計]]-テーブル22[[#This Row],[入金合計]])</f>
        <v>0</v>
      </c>
      <c r="AM119" s="42">
        <f>SUM(テーブル22[[#This Row],[入金額]],テーブル22[[#This Row],[入金額2]],テーブル22[[#This Row],[入金額3]],テーブル22[[#This Row],[入金額4]])</f>
        <v>0</v>
      </c>
      <c r="AN119" s="38">
        <f t="shared" si="1"/>
        <v>0</v>
      </c>
    </row>
    <row r="120" spans="1:40" hidden="1" x14ac:dyDescent="0.15">
      <c r="A120" s="43">
        <v>663</v>
      </c>
      <c r="B120" s="38"/>
      <c r="C120" s="43"/>
      <c r="D120" s="37" t="s">
        <v>739</v>
      </c>
      <c r="E120" s="37" t="s">
        <v>117</v>
      </c>
      <c r="F120" s="37" t="s">
        <v>740</v>
      </c>
      <c r="G120" s="37" t="s">
        <v>291</v>
      </c>
      <c r="H120" s="37"/>
      <c r="I120" s="38"/>
      <c r="J120" s="39">
        <v>0</v>
      </c>
      <c r="K120" s="39">
        <v>0</v>
      </c>
      <c r="L120" s="39">
        <v>0</v>
      </c>
      <c r="M120" s="44">
        <f>SUM(テーブル22[[#This Row],[1月]:[3月]])</f>
        <v>0</v>
      </c>
      <c r="N120" s="41"/>
      <c r="O120" s="39"/>
      <c r="P1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0" s="42">
        <v>0</v>
      </c>
      <c r="R120" s="42">
        <v>0</v>
      </c>
      <c r="S120" s="42">
        <v>0</v>
      </c>
      <c r="T120" s="42">
        <f>SUM(テーブル22[[#This Row],[4月]:[6月]])</f>
        <v>0</v>
      </c>
      <c r="U120" s="41"/>
      <c r="V120" s="42"/>
      <c r="W120" s="42">
        <f>IF(テーブル22[[#This Row],[1-3月残高]]="",テーブル22[[#This Row],[4-6月計]]-テーブル22[[#This Row],[入金額2]],IF(テーブル22[[#This Row],[1-3月残高]]&gt;0,テーブル22[[#This Row],[1-3月残高]]+テーブル22[[#This Row],[4-6月計]]-テーブル22[[#This Row],[入金額2]]))</f>
        <v>0</v>
      </c>
      <c r="X120" s="42"/>
      <c r="Y120" s="42"/>
      <c r="Z120" s="42"/>
      <c r="AA120" s="42">
        <f>SUM(テーブル22[[#This Row],[7月]:[9月]])</f>
        <v>0</v>
      </c>
      <c r="AB120" s="41"/>
      <c r="AC120" s="42"/>
      <c r="AD120" s="42">
        <f>IF(テーブル22[[#This Row],[1-6月残高]]=0,テーブル22[[#This Row],[7-9月計]]-テーブル22[[#This Row],[入金額3]],IF(テーブル22[[#This Row],[1-6月残高]]&gt;0,テーブル22[[#This Row],[1-6月残高]]+テーブル22[[#This Row],[7-9月計]]-テーブル22[[#This Row],[入金額3]]))</f>
        <v>0</v>
      </c>
      <c r="AE120" s="42"/>
      <c r="AF120" s="42"/>
      <c r="AG120" s="42"/>
      <c r="AH120" s="42">
        <f>SUM(テーブル22[[#This Row],[10月]:[12月]])</f>
        <v>0</v>
      </c>
      <c r="AI120" s="41"/>
      <c r="AJ120" s="42"/>
      <c r="AK120" s="42">
        <f>IF(テーブル22[[#This Row],[1-9月残高]]=0,テーブル22[[#This Row],[10-12月計]]-テーブル22[[#This Row],[入金額4]],IF(テーブル22[[#This Row],[1-9月残高]]&gt;0,テーブル22[[#This Row],[1-9月残高]]+テーブル22[[#This Row],[10-12月計]]-テーブル22[[#This Row],[入金額4]]))</f>
        <v>0</v>
      </c>
      <c r="AL120" s="42">
        <f>SUM(テーブル22[[#This Row],[1-3月計]],テーブル22[[#This Row],[4-6月計]],テーブル22[[#This Row],[7-9月計]],テーブル22[[#This Row],[10-12月計]]-テーブル22[[#This Row],[入金合計]])</f>
        <v>0</v>
      </c>
      <c r="AM120" s="42">
        <f>SUM(テーブル22[[#This Row],[入金額]],テーブル22[[#This Row],[入金額2]],テーブル22[[#This Row],[入金額3]],テーブル22[[#This Row],[入金額4]])</f>
        <v>0</v>
      </c>
      <c r="AN120" s="38">
        <f t="shared" si="1"/>
        <v>0</v>
      </c>
    </row>
    <row r="121" spans="1:40" hidden="1" x14ac:dyDescent="0.15">
      <c r="A121" s="43">
        <v>664</v>
      </c>
      <c r="B121" s="38"/>
      <c r="C121" s="43"/>
      <c r="D121" s="37" t="s">
        <v>741</v>
      </c>
      <c r="E121" s="37" t="s">
        <v>117</v>
      </c>
      <c r="F121" s="37" t="s">
        <v>742</v>
      </c>
      <c r="G121" s="37" t="s">
        <v>743</v>
      </c>
      <c r="H121" s="37"/>
      <c r="I121" s="38"/>
      <c r="J121" s="39">
        <v>0</v>
      </c>
      <c r="K121" s="39">
        <v>0</v>
      </c>
      <c r="L121" s="39">
        <v>0</v>
      </c>
      <c r="M121" s="44">
        <f>SUM(テーブル22[[#This Row],[1月]:[3月]])</f>
        <v>0</v>
      </c>
      <c r="N121" s="41"/>
      <c r="O121" s="39"/>
      <c r="P1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1" s="42">
        <v>0</v>
      </c>
      <c r="R121" s="42">
        <v>0</v>
      </c>
      <c r="S121" s="42">
        <v>0</v>
      </c>
      <c r="T121" s="42">
        <f>SUM(テーブル22[[#This Row],[4月]:[6月]])</f>
        <v>0</v>
      </c>
      <c r="U121" s="41"/>
      <c r="V121" s="42"/>
      <c r="W121" s="42">
        <f>IF(テーブル22[[#This Row],[1-3月残高]]="",テーブル22[[#This Row],[4-6月計]]-テーブル22[[#This Row],[入金額2]],IF(テーブル22[[#This Row],[1-3月残高]]&gt;0,テーブル22[[#This Row],[1-3月残高]]+テーブル22[[#This Row],[4-6月計]]-テーブル22[[#This Row],[入金額2]]))</f>
        <v>0</v>
      </c>
      <c r="X121" s="42"/>
      <c r="Y121" s="42"/>
      <c r="Z121" s="42"/>
      <c r="AA121" s="42">
        <f>SUM(テーブル22[[#This Row],[7月]:[9月]])</f>
        <v>0</v>
      </c>
      <c r="AB121" s="41"/>
      <c r="AC121" s="42"/>
      <c r="AD121" s="42">
        <f>IF(テーブル22[[#This Row],[1-6月残高]]=0,テーブル22[[#This Row],[7-9月計]]-テーブル22[[#This Row],[入金額3]],IF(テーブル22[[#This Row],[1-6月残高]]&gt;0,テーブル22[[#This Row],[1-6月残高]]+テーブル22[[#This Row],[7-9月計]]-テーブル22[[#This Row],[入金額3]]))</f>
        <v>0</v>
      </c>
      <c r="AE121" s="42"/>
      <c r="AF121" s="42"/>
      <c r="AG121" s="42"/>
      <c r="AH121" s="42">
        <f>SUM(テーブル22[[#This Row],[10月]:[12月]])</f>
        <v>0</v>
      </c>
      <c r="AI121" s="41"/>
      <c r="AJ121" s="42"/>
      <c r="AK121" s="42">
        <f>IF(テーブル22[[#This Row],[1-9月残高]]=0,テーブル22[[#This Row],[10-12月計]]-テーブル22[[#This Row],[入金額4]],IF(テーブル22[[#This Row],[1-9月残高]]&gt;0,テーブル22[[#This Row],[1-9月残高]]+テーブル22[[#This Row],[10-12月計]]-テーブル22[[#This Row],[入金額4]]))</f>
        <v>0</v>
      </c>
      <c r="AL121" s="42">
        <f>SUM(テーブル22[[#This Row],[1-3月計]],テーブル22[[#This Row],[4-6月計]],テーブル22[[#This Row],[7-9月計]],テーブル22[[#This Row],[10-12月計]]-テーブル22[[#This Row],[入金合計]])</f>
        <v>0</v>
      </c>
      <c r="AM121" s="42">
        <f>SUM(テーブル22[[#This Row],[入金額]],テーブル22[[#This Row],[入金額2]],テーブル22[[#This Row],[入金額3]],テーブル22[[#This Row],[入金額4]])</f>
        <v>0</v>
      </c>
      <c r="AN121" s="38">
        <f t="shared" si="1"/>
        <v>0</v>
      </c>
    </row>
    <row r="122" spans="1:40" hidden="1" x14ac:dyDescent="0.15">
      <c r="A122" s="43">
        <v>665</v>
      </c>
      <c r="B122" s="38"/>
      <c r="C122" s="43"/>
      <c r="D122" s="37" t="s">
        <v>744</v>
      </c>
      <c r="E122" s="37" t="s">
        <v>32</v>
      </c>
      <c r="F122" s="37" t="s">
        <v>745</v>
      </c>
      <c r="G122" s="37" t="s">
        <v>316</v>
      </c>
      <c r="H122" s="37"/>
      <c r="I122" s="38"/>
      <c r="J122" s="39">
        <v>0</v>
      </c>
      <c r="K122" s="39">
        <v>0</v>
      </c>
      <c r="L122" s="39">
        <v>0</v>
      </c>
      <c r="M122" s="44">
        <f>SUM(テーブル22[[#This Row],[1月]:[3月]])</f>
        <v>0</v>
      </c>
      <c r="N122" s="41"/>
      <c r="O122" s="39"/>
      <c r="P1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2" s="42">
        <v>0</v>
      </c>
      <c r="R122" s="42">
        <v>0</v>
      </c>
      <c r="S122" s="42">
        <v>0</v>
      </c>
      <c r="T122" s="42">
        <f>SUM(テーブル22[[#This Row],[4月]:[6月]])</f>
        <v>0</v>
      </c>
      <c r="U122" s="41"/>
      <c r="V122" s="42"/>
      <c r="W122" s="42">
        <f>IF(テーブル22[[#This Row],[1-3月残高]]="",テーブル22[[#This Row],[4-6月計]]-テーブル22[[#This Row],[入金額2]],IF(テーブル22[[#This Row],[1-3月残高]]&gt;0,テーブル22[[#This Row],[1-3月残高]]+テーブル22[[#This Row],[4-6月計]]-テーブル22[[#This Row],[入金額2]]))</f>
        <v>0</v>
      </c>
      <c r="X122" s="42"/>
      <c r="Y122" s="42"/>
      <c r="Z122" s="42"/>
      <c r="AA122" s="42">
        <f>SUM(テーブル22[[#This Row],[7月]:[9月]])</f>
        <v>0</v>
      </c>
      <c r="AB122" s="41"/>
      <c r="AC122" s="42"/>
      <c r="AD122" s="42">
        <f>IF(テーブル22[[#This Row],[1-6月残高]]=0,テーブル22[[#This Row],[7-9月計]]-テーブル22[[#This Row],[入金額3]],IF(テーブル22[[#This Row],[1-6月残高]]&gt;0,テーブル22[[#This Row],[1-6月残高]]+テーブル22[[#This Row],[7-9月計]]-テーブル22[[#This Row],[入金額3]]))</f>
        <v>0</v>
      </c>
      <c r="AE122" s="42"/>
      <c r="AF122" s="42"/>
      <c r="AG122" s="42"/>
      <c r="AH122" s="42">
        <f>SUM(テーブル22[[#This Row],[10月]:[12月]])</f>
        <v>0</v>
      </c>
      <c r="AI122" s="41"/>
      <c r="AJ122" s="42"/>
      <c r="AK122" s="42">
        <f>IF(テーブル22[[#This Row],[1-9月残高]]=0,テーブル22[[#This Row],[10-12月計]]-テーブル22[[#This Row],[入金額4]],IF(テーブル22[[#This Row],[1-9月残高]]&gt;0,テーブル22[[#This Row],[1-9月残高]]+テーブル22[[#This Row],[10-12月計]]-テーブル22[[#This Row],[入金額4]]))</f>
        <v>0</v>
      </c>
      <c r="AL122" s="42">
        <f>SUM(テーブル22[[#This Row],[1-3月計]],テーブル22[[#This Row],[4-6月計]],テーブル22[[#This Row],[7-9月計]],テーブル22[[#This Row],[10-12月計]]-テーブル22[[#This Row],[入金合計]])</f>
        <v>0</v>
      </c>
      <c r="AM122" s="42">
        <f>SUM(テーブル22[[#This Row],[入金額]],テーブル22[[#This Row],[入金額2]],テーブル22[[#This Row],[入金額3]],テーブル22[[#This Row],[入金額4]])</f>
        <v>0</v>
      </c>
      <c r="AN122" s="38">
        <f t="shared" si="1"/>
        <v>0</v>
      </c>
    </row>
    <row r="123" spans="1:40" hidden="1" x14ac:dyDescent="0.15">
      <c r="A123" s="43">
        <v>666</v>
      </c>
      <c r="B123" s="38"/>
      <c r="C123" s="43"/>
      <c r="D123" s="37" t="s">
        <v>175</v>
      </c>
      <c r="E123" s="37" t="s">
        <v>143</v>
      </c>
      <c r="F123" s="37" t="s">
        <v>746</v>
      </c>
      <c r="G123" s="37" t="s">
        <v>747</v>
      </c>
      <c r="H123" s="37" t="s">
        <v>748</v>
      </c>
      <c r="I123" s="38"/>
      <c r="J123" s="39">
        <v>2010</v>
      </c>
      <c r="K123" s="39">
        <v>885</v>
      </c>
      <c r="L123" s="39">
        <v>960</v>
      </c>
      <c r="M123" s="44">
        <f>SUM(テーブル22[[#This Row],[1月]:[3月]])</f>
        <v>3855</v>
      </c>
      <c r="N123" s="41">
        <v>41389</v>
      </c>
      <c r="O123" s="39">
        <v>3855</v>
      </c>
      <c r="P1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3" s="42">
        <v>810</v>
      </c>
      <c r="R123" s="42">
        <v>390</v>
      </c>
      <c r="S123" s="42">
        <v>3555</v>
      </c>
      <c r="T123" s="42">
        <f>SUM(テーブル22[[#This Row],[4月]:[6月]])</f>
        <v>4755</v>
      </c>
      <c r="U123" s="41"/>
      <c r="V123" s="42"/>
      <c r="W123" s="42">
        <f>IF(テーブル22[[#This Row],[1-3月残高]]="",テーブル22[[#This Row],[4-6月計]]-テーブル22[[#This Row],[入金額2]],IF(テーブル22[[#This Row],[1-3月残高]]&gt;0,テーブル22[[#This Row],[1-3月残高]]+テーブル22[[#This Row],[4-6月計]]-テーブル22[[#This Row],[入金額2]]))</f>
        <v>4755</v>
      </c>
      <c r="X123" s="42"/>
      <c r="Y123" s="42"/>
      <c r="Z123" s="42"/>
      <c r="AA123" s="42">
        <f>SUM(テーブル22[[#This Row],[7月]:[9月]])</f>
        <v>0</v>
      </c>
      <c r="AB123" s="41"/>
      <c r="AC123" s="42"/>
      <c r="AD123" s="42">
        <f>IF(テーブル22[[#This Row],[1-6月残高]]=0,テーブル22[[#This Row],[7-9月計]]-テーブル22[[#This Row],[入金額3]],IF(テーブル22[[#This Row],[1-6月残高]]&gt;0,テーブル22[[#This Row],[1-6月残高]]+テーブル22[[#This Row],[7-9月計]]-テーブル22[[#This Row],[入金額3]]))</f>
        <v>4755</v>
      </c>
      <c r="AE123" s="42"/>
      <c r="AF123" s="42"/>
      <c r="AG123" s="42"/>
      <c r="AH123" s="42">
        <f>SUM(テーブル22[[#This Row],[10月]:[12月]])</f>
        <v>0</v>
      </c>
      <c r="AI123" s="41"/>
      <c r="AJ123" s="42"/>
      <c r="AK123" s="42">
        <f>IF(テーブル22[[#This Row],[1-9月残高]]=0,テーブル22[[#This Row],[10-12月計]]-テーブル22[[#This Row],[入金額4]],IF(テーブル22[[#This Row],[1-9月残高]]&gt;0,テーブル22[[#This Row],[1-9月残高]]+テーブル22[[#This Row],[10-12月計]]-テーブル22[[#This Row],[入金額4]]))</f>
        <v>4755</v>
      </c>
      <c r="AL123" s="42">
        <f>SUM(テーブル22[[#This Row],[1-3月計]],テーブル22[[#This Row],[4-6月計]],テーブル22[[#This Row],[7-9月計]],テーブル22[[#This Row],[10-12月計]]-テーブル22[[#This Row],[入金合計]])</f>
        <v>4755</v>
      </c>
      <c r="AM123" s="42">
        <f>SUM(テーブル22[[#This Row],[入金額]],テーブル22[[#This Row],[入金額2]],テーブル22[[#This Row],[入金額3]],テーブル22[[#This Row],[入金額4]])</f>
        <v>3855</v>
      </c>
      <c r="AN123" s="38">
        <f t="shared" si="1"/>
        <v>8610</v>
      </c>
    </row>
    <row r="124" spans="1:40" hidden="1" x14ac:dyDescent="0.15">
      <c r="A124" s="43">
        <v>667</v>
      </c>
      <c r="B124" s="38"/>
      <c r="C124" s="43"/>
      <c r="D124" s="37" t="s">
        <v>749</v>
      </c>
      <c r="E124" s="37" t="s">
        <v>143</v>
      </c>
      <c r="F124" s="37" t="s">
        <v>750</v>
      </c>
      <c r="G124" s="37" t="s">
        <v>751</v>
      </c>
      <c r="H124" s="37"/>
      <c r="I124" s="38"/>
      <c r="J124" s="39">
        <v>150</v>
      </c>
      <c r="K124" s="39">
        <v>300</v>
      </c>
      <c r="L124" s="39">
        <v>30</v>
      </c>
      <c r="M124" s="44">
        <f>SUM(テーブル22[[#This Row],[1月]:[3月]])</f>
        <v>480</v>
      </c>
      <c r="N124" s="41"/>
      <c r="O124" s="39"/>
      <c r="P124"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480</v>
      </c>
      <c r="Q124" s="42">
        <v>0</v>
      </c>
      <c r="R124" s="42">
        <v>0</v>
      </c>
      <c r="S124" s="42">
        <v>30</v>
      </c>
      <c r="T124" s="42">
        <f>SUM(テーブル22[[#This Row],[4月]:[6月]])</f>
        <v>30</v>
      </c>
      <c r="U124" s="41"/>
      <c r="V124" s="42"/>
      <c r="W124" s="42">
        <f>IF(テーブル22[[#This Row],[1-3月残高]]="",テーブル22[[#This Row],[4-6月計]]-テーブル22[[#This Row],[入金額2]],IF(テーブル22[[#This Row],[1-3月残高]]&gt;0,テーブル22[[#This Row],[1-3月残高]]+テーブル22[[#This Row],[4-6月計]]-テーブル22[[#This Row],[入金額2]]))</f>
        <v>510</v>
      </c>
      <c r="X124" s="42"/>
      <c r="Y124" s="42"/>
      <c r="Z124" s="42"/>
      <c r="AA124" s="42">
        <f>SUM(テーブル22[[#This Row],[7月]:[9月]])</f>
        <v>0</v>
      </c>
      <c r="AB124" s="41"/>
      <c r="AC124" s="42"/>
      <c r="AD124" s="42">
        <f>IF(テーブル22[[#This Row],[1-6月残高]]=0,テーブル22[[#This Row],[7-9月計]]-テーブル22[[#This Row],[入金額3]],IF(テーブル22[[#This Row],[1-6月残高]]&gt;0,テーブル22[[#This Row],[1-6月残高]]+テーブル22[[#This Row],[7-9月計]]-テーブル22[[#This Row],[入金額3]]))</f>
        <v>510</v>
      </c>
      <c r="AE124" s="42"/>
      <c r="AF124" s="42"/>
      <c r="AG124" s="42"/>
      <c r="AH124" s="42">
        <f>SUM(テーブル22[[#This Row],[10月]:[12月]])</f>
        <v>0</v>
      </c>
      <c r="AI124" s="41"/>
      <c r="AJ124" s="42"/>
      <c r="AK124" s="42">
        <f>IF(テーブル22[[#This Row],[1-9月残高]]=0,テーブル22[[#This Row],[10-12月計]]-テーブル22[[#This Row],[入金額4]],IF(テーブル22[[#This Row],[1-9月残高]]&gt;0,テーブル22[[#This Row],[1-9月残高]]+テーブル22[[#This Row],[10-12月計]]-テーブル22[[#This Row],[入金額4]]))</f>
        <v>510</v>
      </c>
      <c r="AL124" s="42">
        <f>SUM(テーブル22[[#This Row],[1-3月計]],テーブル22[[#This Row],[4-6月計]],テーブル22[[#This Row],[7-9月計]],テーブル22[[#This Row],[10-12月計]]-テーブル22[[#This Row],[入金合計]])</f>
        <v>510</v>
      </c>
      <c r="AM124" s="42">
        <f>SUM(テーブル22[[#This Row],[入金額]],テーブル22[[#This Row],[入金額2]],テーブル22[[#This Row],[入金額3]],テーブル22[[#This Row],[入金額4]])</f>
        <v>0</v>
      </c>
      <c r="AN124" s="38">
        <f t="shared" si="1"/>
        <v>510</v>
      </c>
    </row>
    <row r="125" spans="1:40" hidden="1" x14ac:dyDescent="0.15">
      <c r="A125" s="43">
        <v>669</v>
      </c>
      <c r="B125" s="38"/>
      <c r="C125" s="43"/>
      <c r="D125" s="37" t="s">
        <v>420</v>
      </c>
      <c r="E125" s="37" t="s">
        <v>117</v>
      </c>
      <c r="F125" s="37" t="s">
        <v>752</v>
      </c>
      <c r="G125" s="37" t="s">
        <v>753</v>
      </c>
      <c r="H125" s="37"/>
      <c r="I125" s="38"/>
      <c r="J125" s="39">
        <v>0</v>
      </c>
      <c r="K125" s="39">
        <v>0</v>
      </c>
      <c r="L125" s="39">
        <v>0</v>
      </c>
      <c r="M125" s="44">
        <f>SUM(テーブル22[[#This Row],[1月]:[3月]])</f>
        <v>0</v>
      </c>
      <c r="N125" s="41"/>
      <c r="O125" s="39"/>
      <c r="P1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5" s="42">
        <v>0</v>
      </c>
      <c r="R125" s="42">
        <v>0</v>
      </c>
      <c r="S125" s="42">
        <v>0</v>
      </c>
      <c r="T125" s="42">
        <f>SUM(テーブル22[[#This Row],[4月]:[6月]])</f>
        <v>0</v>
      </c>
      <c r="U125" s="41"/>
      <c r="V125" s="42"/>
      <c r="W125" s="42">
        <f>IF(テーブル22[[#This Row],[1-3月残高]]="",テーブル22[[#This Row],[4-6月計]]-テーブル22[[#This Row],[入金額2]],IF(テーブル22[[#This Row],[1-3月残高]]&gt;0,テーブル22[[#This Row],[1-3月残高]]+テーブル22[[#This Row],[4-6月計]]-テーブル22[[#This Row],[入金額2]]))</f>
        <v>0</v>
      </c>
      <c r="X125" s="42"/>
      <c r="Y125" s="42"/>
      <c r="Z125" s="42"/>
      <c r="AA125" s="42">
        <f>SUM(テーブル22[[#This Row],[7月]:[9月]])</f>
        <v>0</v>
      </c>
      <c r="AB125" s="41"/>
      <c r="AC125" s="42"/>
      <c r="AD125" s="42">
        <f>IF(テーブル22[[#This Row],[1-6月残高]]=0,テーブル22[[#This Row],[7-9月計]]-テーブル22[[#This Row],[入金額3]],IF(テーブル22[[#This Row],[1-6月残高]]&gt;0,テーブル22[[#This Row],[1-6月残高]]+テーブル22[[#This Row],[7-9月計]]-テーブル22[[#This Row],[入金額3]]))</f>
        <v>0</v>
      </c>
      <c r="AE125" s="42"/>
      <c r="AF125" s="42"/>
      <c r="AG125" s="42"/>
      <c r="AH125" s="42">
        <f>SUM(テーブル22[[#This Row],[10月]:[12月]])</f>
        <v>0</v>
      </c>
      <c r="AI125" s="41"/>
      <c r="AJ125" s="42"/>
      <c r="AK125" s="42">
        <f>IF(テーブル22[[#This Row],[1-9月残高]]=0,テーブル22[[#This Row],[10-12月計]]-テーブル22[[#This Row],[入金額4]],IF(テーブル22[[#This Row],[1-9月残高]]&gt;0,テーブル22[[#This Row],[1-9月残高]]+テーブル22[[#This Row],[10-12月計]]-テーブル22[[#This Row],[入金額4]]))</f>
        <v>0</v>
      </c>
      <c r="AL125" s="42">
        <f>SUM(テーブル22[[#This Row],[1-3月計]],テーブル22[[#This Row],[4-6月計]],テーブル22[[#This Row],[7-9月計]],テーブル22[[#This Row],[10-12月計]]-テーブル22[[#This Row],[入金合計]])</f>
        <v>0</v>
      </c>
      <c r="AM125" s="42">
        <f>SUM(テーブル22[[#This Row],[入金額]],テーブル22[[#This Row],[入金額2]],テーブル22[[#This Row],[入金額3]],テーブル22[[#This Row],[入金額4]])</f>
        <v>0</v>
      </c>
      <c r="AN125" s="38">
        <f t="shared" si="1"/>
        <v>0</v>
      </c>
    </row>
    <row r="126" spans="1:40" hidden="1" x14ac:dyDescent="0.15">
      <c r="A126" s="43">
        <v>670</v>
      </c>
      <c r="B126" s="38"/>
      <c r="C126" s="43"/>
      <c r="D126" s="37" t="s">
        <v>754</v>
      </c>
      <c r="E126" s="37" t="s">
        <v>143</v>
      </c>
      <c r="F126" s="37" t="s">
        <v>750</v>
      </c>
      <c r="G126" s="37" t="s">
        <v>755</v>
      </c>
      <c r="H126" s="37"/>
      <c r="I126" s="38"/>
      <c r="J126" s="39">
        <v>0</v>
      </c>
      <c r="K126" s="39">
        <v>0</v>
      </c>
      <c r="L126" s="39">
        <v>0</v>
      </c>
      <c r="M126" s="44">
        <f>SUM(テーブル22[[#This Row],[1月]:[3月]])</f>
        <v>0</v>
      </c>
      <c r="N126" s="41"/>
      <c r="O126" s="39"/>
      <c r="P1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6" s="42">
        <v>0</v>
      </c>
      <c r="R126" s="42">
        <v>0</v>
      </c>
      <c r="S126" s="42">
        <v>0</v>
      </c>
      <c r="T126" s="42">
        <f>SUM(テーブル22[[#This Row],[4月]:[6月]])</f>
        <v>0</v>
      </c>
      <c r="U126" s="41"/>
      <c r="V126" s="42"/>
      <c r="W126" s="42">
        <f>IF(テーブル22[[#This Row],[1-3月残高]]="",テーブル22[[#This Row],[4-6月計]]-テーブル22[[#This Row],[入金額2]],IF(テーブル22[[#This Row],[1-3月残高]]&gt;0,テーブル22[[#This Row],[1-3月残高]]+テーブル22[[#This Row],[4-6月計]]-テーブル22[[#This Row],[入金額2]]))</f>
        <v>0</v>
      </c>
      <c r="X126" s="42"/>
      <c r="Y126" s="42"/>
      <c r="Z126" s="42"/>
      <c r="AA126" s="42">
        <f>SUM(テーブル22[[#This Row],[7月]:[9月]])</f>
        <v>0</v>
      </c>
      <c r="AB126" s="41"/>
      <c r="AC126" s="42"/>
      <c r="AD126" s="42">
        <f>IF(テーブル22[[#This Row],[1-6月残高]]=0,テーブル22[[#This Row],[7-9月計]]-テーブル22[[#This Row],[入金額3]],IF(テーブル22[[#This Row],[1-6月残高]]&gt;0,テーブル22[[#This Row],[1-6月残高]]+テーブル22[[#This Row],[7-9月計]]-テーブル22[[#This Row],[入金額3]]))</f>
        <v>0</v>
      </c>
      <c r="AE126" s="42"/>
      <c r="AF126" s="42"/>
      <c r="AG126" s="42"/>
      <c r="AH126" s="42">
        <f>SUM(テーブル22[[#This Row],[10月]:[12月]])</f>
        <v>0</v>
      </c>
      <c r="AI126" s="41"/>
      <c r="AJ126" s="42"/>
      <c r="AK126" s="42">
        <f>IF(テーブル22[[#This Row],[1-9月残高]]=0,テーブル22[[#This Row],[10-12月計]]-テーブル22[[#This Row],[入金額4]],IF(テーブル22[[#This Row],[1-9月残高]]&gt;0,テーブル22[[#This Row],[1-9月残高]]+テーブル22[[#This Row],[10-12月計]]-テーブル22[[#This Row],[入金額4]]))</f>
        <v>0</v>
      </c>
      <c r="AL126" s="42">
        <f>SUM(テーブル22[[#This Row],[1-3月計]],テーブル22[[#This Row],[4-6月計]],テーブル22[[#This Row],[7-9月計]],テーブル22[[#This Row],[10-12月計]]-テーブル22[[#This Row],[入金合計]])</f>
        <v>0</v>
      </c>
      <c r="AM126" s="42">
        <f>SUM(テーブル22[[#This Row],[入金額]],テーブル22[[#This Row],[入金額2]],テーブル22[[#This Row],[入金額3]],テーブル22[[#This Row],[入金額4]])</f>
        <v>0</v>
      </c>
      <c r="AN126" s="38">
        <f t="shared" si="1"/>
        <v>0</v>
      </c>
    </row>
    <row r="127" spans="1:40" hidden="1" x14ac:dyDescent="0.15">
      <c r="A127" s="43">
        <v>671</v>
      </c>
      <c r="B127" s="38"/>
      <c r="C127" s="43"/>
      <c r="D127" s="37" t="s">
        <v>115</v>
      </c>
      <c r="E127" s="37" t="s">
        <v>117</v>
      </c>
      <c r="F127" s="37" t="s">
        <v>756</v>
      </c>
      <c r="G127" s="37" t="s">
        <v>115</v>
      </c>
      <c r="H127" s="37"/>
      <c r="I127" s="38"/>
      <c r="J127" s="39">
        <v>0</v>
      </c>
      <c r="K127" s="39">
        <v>0</v>
      </c>
      <c r="L127" s="39">
        <v>0</v>
      </c>
      <c r="M127" s="44">
        <f>SUM(テーブル22[[#This Row],[1月]:[3月]])</f>
        <v>0</v>
      </c>
      <c r="N127" s="41"/>
      <c r="O127" s="39"/>
      <c r="P1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7" s="42">
        <v>2940</v>
      </c>
      <c r="R127" s="42">
        <v>0</v>
      </c>
      <c r="S127" s="42">
        <v>1800</v>
      </c>
      <c r="T127" s="42">
        <f>SUM(テーブル22[[#This Row],[4月]:[6月]])</f>
        <v>4740</v>
      </c>
      <c r="U127" s="41"/>
      <c r="V127" s="42"/>
      <c r="W127" s="42">
        <f>IF(テーブル22[[#This Row],[1-3月残高]]="",テーブル22[[#This Row],[4-6月計]]-テーブル22[[#This Row],[入金額2]],IF(テーブル22[[#This Row],[1-3月残高]]&gt;0,テーブル22[[#This Row],[1-3月残高]]+テーブル22[[#This Row],[4-6月計]]-テーブル22[[#This Row],[入金額2]]))</f>
        <v>4740</v>
      </c>
      <c r="X127" s="42"/>
      <c r="Y127" s="42"/>
      <c r="Z127" s="42"/>
      <c r="AA127" s="42">
        <f>SUM(テーブル22[[#This Row],[7月]:[9月]])</f>
        <v>0</v>
      </c>
      <c r="AB127" s="41"/>
      <c r="AC127" s="42"/>
      <c r="AD127" s="42">
        <f>IF(テーブル22[[#This Row],[1-6月残高]]=0,テーブル22[[#This Row],[7-9月計]]-テーブル22[[#This Row],[入金額3]],IF(テーブル22[[#This Row],[1-6月残高]]&gt;0,テーブル22[[#This Row],[1-6月残高]]+テーブル22[[#This Row],[7-9月計]]-テーブル22[[#This Row],[入金額3]]))</f>
        <v>4740</v>
      </c>
      <c r="AE127" s="42"/>
      <c r="AF127" s="42"/>
      <c r="AG127" s="42"/>
      <c r="AH127" s="42">
        <f>SUM(テーブル22[[#This Row],[10月]:[12月]])</f>
        <v>0</v>
      </c>
      <c r="AI127" s="41"/>
      <c r="AJ127" s="42"/>
      <c r="AK127" s="42">
        <f>IF(テーブル22[[#This Row],[1-9月残高]]=0,テーブル22[[#This Row],[10-12月計]]-テーブル22[[#This Row],[入金額4]],IF(テーブル22[[#This Row],[1-9月残高]]&gt;0,テーブル22[[#This Row],[1-9月残高]]+テーブル22[[#This Row],[10-12月計]]-テーブル22[[#This Row],[入金額4]]))</f>
        <v>4740</v>
      </c>
      <c r="AL127" s="42">
        <f>SUM(テーブル22[[#This Row],[1-3月計]],テーブル22[[#This Row],[4-6月計]],テーブル22[[#This Row],[7-9月計]],テーブル22[[#This Row],[10-12月計]]-テーブル22[[#This Row],[入金合計]])</f>
        <v>4740</v>
      </c>
      <c r="AM127" s="42">
        <f>SUM(テーブル22[[#This Row],[入金額]],テーブル22[[#This Row],[入金額2]],テーブル22[[#This Row],[入金額3]],テーブル22[[#This Row],[入金額4]])</f>
        <v>0</v>
      </c>
      <c r="AN127" s="38">
        <f t="shared" si="1"/>
        <v>4740</v>
      </c>
    </row>
    <row r="128" spans="1:40" s="4" customFormat="1" hidden="1" x14ac:dyDescent="0.15">
      <c r="A128" s="45">
        <v>672</v>
      </c>
      <c r="B128" s="46" t="s">
        <v>1864</v>
      </c>
      <c r="C128" s="46"/>
      <c r="D128" s="46" t="s">
        <v>757</v>
      </c>
      <c r="E128" s="37" t="s">
        <v>117</v>
      </c>
      <c r="F128" s="37" t="s">
        <v>758</v>
      </c>
      <c r="G128" s="37" t="s">
        <v>759</v>
      </c>
      <c r="H128" s="37"/>
      <c r="I128" s="46"/>
      <c r="J128" s="64">
        <v>3450</v>
      </c>
      <c r="K128" s="64">
        <v>2670</v>
      </c>
      <c r="L128" s="64">
        <v>3480</v>
      </c>
      <c r="M128" s="49">
        <f>SUM(テーブル22[[#This Row],[1月]:[3月]])</f>
        <v>9600</v>
      </c>
      <c r="N128" s="52">
        <v>41379</v>
      </c>
      <c r="O128" s="48">
        <v>9600</v>
      </c>
      <c r="P128"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8" s="51">
        <v>4020</v>
      </c>
      <c r="R128" s="51">
        <v>3900</v>
      </c>
      <c r="S128" s="51">
        <v>3630</v>
      </c>
      <c r="T128" s="51">
        <f>SUM(テーブル22[[#This Row],[4月]:[6月]])</f>
        <v>11550</v>
      </c>
      <c r="U128" s="52"/>
      <c r="V128" s="51"/>
      <c r="W128" s="51">
        <f>IF(テーブル22[[#This Row],[1-3月残高]]="",テーブル22[[#This Row],[4-6月計]]-テーブル22[[#This Row],[入金額2]],IF(テーブル22[[#This Row],[1-3月残高]]&gt;0,テーブル22[[#This Row],[1-3月残高]]+テーブル22[[#This Row],[4-6月計]]-テーブル22[[#This Row],[入金額2]]))</f>
        <v>11550</v>
      </c>
      <c r="X128" s="51"/>
      <c r="Y128" s="51"/>
      <c r="Z128" s="51"/>
      <c r="AA128" s="51">
        <f>SUM(テーブル22[[#This Row],[7月]:[9月]])</f>
        <v>0</v>
      </c>
      <c r="AB128" s="52"/>
      <c r="AC128" s="51"/>
      <c r="AD128" s="51">
        <f>IF(テーブル22[[#This Row],[1-6月残高]]=0,テーブル22[[#This Row],[7-9月計]]-テーブル22[[#This Row],[入金額3]],IF(テーブル22[[#This Row],[1-6月残高]]&gt;0,テーブル22[[#This Row],[1-6月残高]]+テーブル22[[#This Row],[7-9月計]]-テーブル22[[#This Row],[入金額3]]))</f>
        <v>11550</v>
      </c>
      <c r="AE128" s="51"/>
      <c r="AF128" s="51"/>
      <c r="AG128" s="51"/>
      <c r="AH128" s="51">
        <f>SUM(テーブル22[[#This Row],[10月]:[12月]])</f>
        <v>0</v>
      </c>
      <c r="AI128" s="52"/>
      <c r="AJ128" s="51"/>
      <c r="AK128" s="51">
        <f>IF(テーブル22[[#This Row],[1-9月残高]]=0,テーブル22[[#This Row],[10-12月計]]-テーブル22[[#This Row],[入金額4]],IF(テーブル22[[#This Row],[1-9月残高]]&gt;0,テーブル22[[#This Row],[1-9月残高]]+テーブル22[[#This Row],[10-12月計]]-テーブル22[[#This Row],[入金額4]]))</f>
        <v>11550</v>
      </c>
      <c r="AL128" s="51">
        <f>SUM(テーブル22[[#This Row],[1-3月計]],テーブル22[[#This Row],[4-6月計]],テーブル22[[#This Row],[7-9月計]],テーブル22[[#This Row],[10-12月計]]-テーブル22[[#This Row],[入金合計]])</f>
        <v>11550</v>
      </c>
      <c r="AM128" s="51">
        <f>SUM(テーブル22[[#This Row],[入金額]],テーブル22[[#This Row],[入金額2]],テーブル22[[#This Row],[入金額3]],テーブル22[[#This Row],[入金額4]])</f>
        <v>9600</v>
      </c>
      <c r="AN128" s="46">
        <f t="shared" si="1"/>
        <v>21150</v>
      </c>
    </row>
    <row r="129" spans="1:40" hidden="1" x14ac:dyDescent="0.15">
      <c r="A129" s="43">
        <v>673</v>
      </c>
      <c r="B129" s="38"/>
      <c r="C129" s="43"/>
      <c r="D129" s="37" t="s">
        <v>55</v>
      </c>
      <c r="E129" s="37" t="s">
        <v>117</v>
      </c>
      <c r="F129" s="37" t="s">
        <v>760</v>
      </c>
      <c r="G129" s="37" t="s">
        <v>55</v>
      </c>
      <c r="H129" s="37"/>
      <c r="I129" s="38"/>
      <c r="J129" s="39">
        <v>0</v>
      </c>
      <c r="K129" s="39">
        <v>0</v>
      </c>
      <c r="L129" s="39">
        <v>0</v>
      </c>
      <c r="M129" s="44">
        <f>SUM(テーブル22[[#This Row],[1月]:[3月]])</f>
        <v>0</v>
      </c>
      <c r="N129" s="41"/>
      <c r="O129" s="39"/>
      <c r="P12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29" s="42">
        <v>0</v>
      </c>
      <c r="R129" s="42">
        <v>0</v>
      </c>
      <c r="S129" s="42">
        <v>0</v>
      </c>
      <c r="T129" s="42">
        <f>SUM(テーブル22[[#This Row],[4月]:[6月]])</f>
        <v>0</v>
      </c>
      <c r="U129" s="41"/>
      <c r="V129" s="42"/>
      <c r="W129" s="42">
        <f>IF(テーブル22[[#This Row],[1-3月残高]]="",テーブル22[[#This Row],[4-6月計]]-テーブル22[[#This Row],[入金額2]],IF(テーブル22[[#This Row],[1-3月残高]]&gt;0,テーブル22[[#This Row],[1-3月残高]]+テーブル22[[#This Row],[4-6月計]]-テーブル22[[#This Row],[入金額2]]))</f>
        <v>0</v>
      </c>
      <c r="X129" s="42"/>
      <c r="Y129" s="42"/>
      <c r="Z129" s="42"/>
      <c r="AA129" s="42">
        <f>SUM(テーブル22[[#This Row],[7月]:[9月]])</f>
        <v>0</v>
      </c>
      <c r="AB129" s="41"/>
      <c r="AC129" s="42"/>
      <c r="AD129" s="42">
        <f>IF(テーブル22[[#This Row],[1-6月残高]]=0,テーブル22[[#This Row],[7-9月計]]-テーブル22[[#This Row],[入金額3]],IF(テーブル22[[#This Row],[1-6月残高]]&gt;0,テーブル22[[#This Row],[1-6月残高]]+テーブル22[[#This Row],[7-9月計]]-テーブル22[[#This Row],[入金額3]]))</f>
        <v>0</v>
      </c>
      <c r="AE129" s="42"/>
      <c r="AF129" s="42"/>
      <c r="AG129" s="42"/>
      <c r="AH129" s="42">
        <f>SUM(テーブル22[[#This Row],[10月]:[12月]])</f>
        <v>0</v>
      </c>
      <c r="AI129" s="41"/>
      <c r="AJ129" s="42"/>
      <c r="AK129" s="42">
        <f>IF(テーブル22[[#This Row],[1-9月残高]]=0,テーブル22[[#This Row],[10-12月計]]-テーブル22[[#This Row],[入金額4]],IF(テーブル22[[#This Row],[1-9月残高]]&gt;0,テーブル22[[#This Row],[1-9月残高]]+テーブル22[[#This Row],[10-12月計]]-テーブル22[[#This Row],[入金額4]]))</f>
        <v>0</v>
      </c>
      <c r="AL129" s="42">
        <f>SUM(テーブル22[[#This Row],[1-3月計]],テーブル22[[#This Row],[4-6月計]],テーブル22[[#This Row],[7-9月計]],テーブル22[[#This Row],[10-12月計]]-テーブル22[[#This Row],[入金合計]])</f>
        <v>0</v>
      </c>
      <c r="AM129" s="42">
        <f>SUM(テーブル22[[#This Row],[入金額]],テーブル22[[#This Row],[入金額2]],テーブル22[[#This Row],[入金額3]],テーブル22[[#This Row],[入金額4]])</f>
        <v>0</v>
      </c>
      <c r="AN129" s="38">
        <f t="shared" si="1"/>
        <v>0</v>
      </c>
    </row>
    <row r="130" spans="1:40" hidden="1" x14ac:dyDescent="0.15">
      <c r="A130" s="43">
        <v>674</v>
      </c>
      <c r="B130" s="38"/>
      <c r="C130" s="43"/>
      <c r="D130" s="37" t="s">
        <v>317</v>
      </c>
      <c r="E130" s="37" t="s">
        <v>117</v>
      </c>
      <c r="F130" s="37" t="s">
        <v>761</v>
      </c>
      <c r="G130" s="37" t="s">
        <v>762</v>
      </c>
      <c r="H130" s="37"/>
      <c r="I130" s="38"/>
      <c r="J130" s="39">
        <v>0</v>
      </c>
      <c r="K130" s="39">
        <v>0</v>
      </c>
      <c r="L130" s="39">
        <v>0</v>
      </c>
      <c r="M130" s="44">
        <f>SUM(テーブル22[[#This Row],[1月]:[3月]])</f>
        <v>0</v>
      </c>
      <c r="N130" s="41"/>
      <c r="O130" s="39"/>
      <c r="P1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0" s="42">
        <v>0</v>
      </c>
      <c r="R130" s="42">
        <v>0</v>
      </c>
      <c r="S130" s="42">
        <v>0</v>
      </c>
      <c r="T130" s="42">
        <f>SUM(テーブル22[[#This Row],[4月]:[6月]])</f>
        <v>0</v>
      </c>
      <c r="U130" s="41"/>
      <c r="V130" s="42"/>
      <c r="W130" s="42">
        <f>IF(テーブル22[[#This Row],[1-3月残高]]="",テーブル22[[#This Row],[4-6月計]]-テーブル22[[#This Row],[入金額2]],IF(テーブル22[[#This Row],[1-3月残高]]&gt;0,テーブル22[[#This Row],[1-3月残高]]+テーブル22[[#This Row],[4-6月計]]-テーブル22[[#This Row],[入金額2]]))</f>
        <v>0</v>
      </c>
      <c r="X130" s="42"/>
      <c r="Y130" s="42"/>
      <c r="Z130" s="42"/>
      <c r="AA130" s="42">
        <f>SUM(テーブル22[[#This Row],[7月]:[9月]])</f>
        <v>0</v>
      </c>
      <c r="AB130" s="41"/>
      <c r="AC130" s="42"/>
      <c r="AD130" s="42">
        <f>IF(テーブル22[[#This Row],[1-6月残高]]=0,テーブル22[[#This Row],[7-9月計]]-テーブル22[[#This Row],[入金額3]],IF(テーブル22[[#This Row],[1-6月残高]]&gt;0,テーブル22[[#This Row],[1-6月残高]]+テーブル22[[#This Row],[7-9月計]]-テーブル22[[#This Row],[入金額3]]))</f>
        <v>0</v>
      </c>
      <c r="AE130" s="42"/>
      <c r="AF130" s="42"/>
      <c r="AG130" s="42"/>
      <c r="AH130" s="42">
        <f>SUM(テーブル22[[#This Row],[10月]:[12月]])</f>
        <v>0</v>
      </c>
      <c r="AI130" s="41"/>
      <c r="AJ130" s="42"/>
      <c r="AK130" s="42">
        <f>IF(テーブル22[[#This Row],[1-9月残高]]=0,テーブル22[[#This Row],[10-12月計]]-テーブル22[[#This Row],[入金額4]],IF(テーブル22[[#This Row],[1-9月残高]]&gt;0,テーブル22[[#This Row],[1-9月残高]]+テーブル22[[#This Row],[10-12月計]]-テーブル22[[#This Row],[入金額4]]))</f>
        <v>0</v>
      </c>
      <c r="AL130" s="42">
        <f>SUM(テーブル22[[#This Row],[1-3月計]],テーブル22[[#This Row],[4-6月計]],テーブル22[[#This Row],[7-9月計]],テーブル22[[#This Row],[10-12月計]]-テーブル22[[#This Row],[入金合計]])</f>
        <v>0</v>
      </c>
      <c r="AM130" s="42">
        <f>SUM(テーブル22[[#This Row],[入金額]],テーブル22[[#This Row],[入金額2]],テーブル22[[#This Row],[入金額3]],テーブル22[[#This Row],[入金額4]])</f>
        <v>0</v>
      </c>
      <c r="AN130" s="38">
        <f t="shared" si="1"/>
        <v>0</v>
      </c>
    </row>
    <row r="131" spans="1:40" hidden="1" x14ac:dyDescent="0.15">
      <c r="A131" s="43">
        <v>675</v>
      </c>
      <c r="B131" s="38"/>
      <c r="C131" s="43"/>
      <c r="D131" s="37" t="s">
        <v>763</v>
      </c>
      <c r="E131" s="37" t="s">
        <v>117</v>
      </c>
      <c r="F131" s="37" t="s">
        <v>764</v>
      </c>
      <c r="G131" s="37" t="s">
        <v>765</v>
      </c>
      <c r="H131" s="37"/>
      <c r="I131" s="38"/>
      <c r="J131" s="39">
        <v>915</v>
      </c>
      <c r="K131" s="39">
        <v>0</v>
      </c>
      <c r="L131" s="39">
        <v>60</v>
      </c>
      <c r="M131" s="44">
        <f>SUM(テーブル22[[#This Row],[1月]:[3月]])</f>
        <v>975</v>
      </c>
      <c r="N131" s="41">
        <v>41381</v>
      </c>
      <c r="O131" s="39">
        <v>975</v>
      </c>
      <c r="P13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1" s="42">
        <v>150</v>
      </c>
      <c r="R131" s="42">
        <v>270</v>
      </c>
      <c r="S131" s="42">
        <v>540</v>
      </c>
      <c r="T131" s="42">
        <f>SUM(テーブル22[[#This Row],[4月]:[6月]])</f>
        <v>960</v>
      </c>
      <c r="U131" s="41"/>
      <c r="V131" s="42"/>
      <c r="W131" s="42">
        <f>IF(テーブル22[[#This Row],[1-3月残高]]="",テーブル22[[#This Row],[4-6月計]]-テーブル22[[#This Row],[入金額2]],IF(テーブル22[[#This Row],[1-3月残高]]&gt;0,テーブル22[[#This Row],[1-3月残高]]+テーブル22[[#This Row],[4-6月計]]-テーブル22[[#This Row],[入金額2]]))</f>
        <v>960</v>
      </c>
      <c r="X131" s="42"/>
      <c r="Y131" s="42"/>
      <c r="Z131" s="42"/>
      <c r="AA131" s="42">
        <f>SUM(テーブル22[[#This Row],[7月]:[9月]])</f>
        <v>0</v>
      </c>
      <c r="AB131" s="41"/>
      <c r="AC131" s="42"/>
      <c r="AD131" s="42">
        <f>IF(テーブル22[[#This Row],[1-6月残高]]=0,テーブル22[[#This Row],[7-9月計]]-テーブル22[[#This Row],[入金額3]],IF(テーブル22[[#This Row],[1-6月残高]]&gt;0,テーブル22[[#This Row],[1-6月残高]]+テーブル22[[#This Row],[7-9月計]]-テーブル22[[#This Row],[入金額3]]))</f>
        <v>960</v>
      </c>
      <c r="AE131" s="42"/>
      <c r="AF131" s="42"/>
      <c r="AG131" s="42"/>
      <c r="AH131" s="42">
        <f>SUM(テーブル22[[#This Row],[10月]:[12月]])</f>
        <v>0</v>
      </c>
      <c r="AI131" s="41"/>
      <c r="AJ131" s="42"/>
      <c r="AK131" s="42">
        <f>IF(テーブル22[[#This Row],[1-9月残高]]=0,テーブル22[[#This Row],[10-12月計]]-テーブル22[[#This Row],[入金額4]],IF(テーブル22[[#This Row],[1-9月残高]]&gt;0,テーブル22[[#This Row],[1-9月残高]]+テーブル22[[#This Row],[10-12月計]]-テーブル22[[#This Row],[入金額4]]))</f>
        <v>960</v>
      </c>
      <c r="AL131" s="42">
        <f>SUM(テーブル22[[#This Row],[1-3月計]],テーブル22[[#This Row],[4-6月計]],テーブル22[[#This Row],[7-9月計]],テーブル22[[#This Row],[10-12月計]]-テーブル22[[#This Row],[入金合計]])</f>
        <v>960</v>
      </c>
      <c r="AM131" s="42">
        <f>SUM(テーブル22[[#This Row],[入金額]],テーブル22[[#This Row],[入金額2]],テーブル22[[#This Row],[入金額3]],テーブル22[[#This Row],[入金額4]])</f>
        <v>975</v>
      </c>
      <c r="AN131" s="38">
        <f t="shared" si="1"/>
        <v>1935</v>
      </c>
    </row>
    <row r="132" spans="1:40" hidden="1" x14ac:dyDescent="0.15">
      <c r="A132" s="43">
        <v>676</v>
      </c>
      <c r="B132" s="38"/>
      <c r="C132" s="43"/>
      <c r="D132" s="37" t="s">
        <v>766</v>
      </c>
      <c r="E132" s="37" t="s">
        <v>117</v>
      </c>
      <c r="F132" s="37" t="s">
        <v>767</v>
      </c>
      <c r="G132" s="37" t="s">
        <v>766</v>
      </c>
      <c r="H132" s="37" t="s">
        <v>318</v>
      </c>
      <c r="I132" s="38"/>
      <c r="J132" s="39">
        <v>0</v>
      </c>
      <c r="K132" s="39">
        <v>0</v>
      </c>
      <c r="L132" s="39">
        <v>0</v>
      </c>
      <c r="M132" s="44">
        <f>SUM(テーブル22[[#This Row],[1月]:[3月]])</f>
        <v>0</v>
      </c>
      <c r="N132" s="41"/>
      <c r="O132" s="39"/>
      <c r="P13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2" s="42">
        <v>0</v>
      </c>
      <c r="R132" s="42">
        <v>0</v>
      </c>
      <c r="S132" s="42">
        <v>0</v>
      </c>
      <c r="T132" s="42">
        <f>SUM(テーブル22[[#This Row],[4月]:[6月]])</f>
        <v>0</v>
      </c>
      <c r="U132" s="41"/>
      <c r="V132" s="42"/>
      <c r="W132" s="42">
        <f>IF(テーブル22[[#This Row],[1-3月残高]]="",テーブル22[[#This Row],[4-6月計]]-テーブル22[[#This Row],[入金額2]],IF(テーブル22[[#This Row],[1-3月残高]]&gt;0,テーブル22[[#This Row],[1-3月残高]]+テーブル22[[#This Row],[4-6月計]]-テーブル22[[#This Row],[入金額2]]))</f>
        <v>0</v>
      </c>
      <c r="X132" s="42"/>
      <c r="Y132" s="42"/>
      <c r="Z132" s="42"/>
      <c r="AA132" s="42">
        <f>SUM(テーブル22[[#This Row],[7月]:[9月]])</f>
        <v>0</v>
      </c>
      <c r="AB132" s="41"/>
      <c r="AC132" s="42"/>
      <c r="AD132" s="42">
        <f>IF(テーブル22[[#This Row],[1-6月残高]]=0,テーブル22[[#This Row],[7-9月計]]-テーブル22[[#This Row],[入金額3]],IF(テーブル22[[#This Row],[1-6月残高]]&gt;0,テーブル22[[#This Row],[1-6月残高]]+テーブル22[[#This Row],[7-9月計]]-テーブル22[[#This Row],[入金額3]]))</f>
        <v>0</v>
      </c>
      <c r="AE132" s="42"/>
      <c r="AF132" s="42"/>
      <c r="AG132" s="42"/>
      <c r="AH132" s="42">
        <f>SUM(テーブル22[[#This Row],[10月]:[12月]])</f>
        <v>0</v>
      </c>
      <c r="AI132" s="41"/>
      <c r="AJ132" s="42"/>
      <c r="AK132" s="42">
        <f>IF(テーブル22[[#This Row],[1-9月残高]]=0,テーブル22[[#This Row],[10-12月計]]-テーブル22[[#This Row],[入金額4]],IF(テーブル22[[#This Row],[1-9月残高]]&gt;0,テーブル22[[#This Row],[1-9月残高]]+テーブル22[[#This Row],[10-12月計]]-テーブル22[[#This Row],[入金額4]]))</f>
        <v>0</v>
      </c>
      <c r="AL132" s="42">
        <f>SUM(テーブル22[[#This Row],[1-3月計]],テーブル22[[#This Row],[4-6月計]],テーブル22[[#This Row],[7-9月計]],テーブル22[[#This Row],[10-12月計]]-テーブル22[[#This Row],[入金合計]])</f>
        <v>0</v>
      </c>
      <c r="AM132" s="42">
        <f>SUM(テーブル22[[#This Row],[入金額]],テーブル22[[#This Row],[入金額2]],テーブル22[[#This Row],[入金額3]],テーブル22[[#This Row],[入金額4]])</f>
        <v>0</v>
      </c>
      <c r="AN132" s="38">
        <f t="shared" si="1"/>
        <v>0</v>
      </c>
    </row>
    <row r="133" spans="1:40" s="4" customFormat="1" hidden="1" x14ac:dyDescent="0.15">
      <c r="A133" s="45">
        <v>677</v>
      </c>
      <c r="B133" s="6" t="s">
        <v>1864</v>
      </c>
      <c r="C133" s="46"/>
      <c r="D133" s="46" t="s">
        <v>768</v>
      </c>
      <c r="E133" s="37" t="s">
        <v>117</v>
      </c>
      <c r="F133" s="37" t="s">
        <v>769</v>
      </c>
      <c r="G133" s="37" t="s">
        <v>319</v>
      </c>
      <c r="H133" s="37" t="s">
        <v>770</v>
      </c>
      <c r="I133" s="46"/>
      <c r="J133" s="64">
        <v>0</v>
      </c>
      <c r="K133" s="64">
        <v>0</v>
      </c>
      <c r="L133" s="64">
        <v>0</v>
      </c>
      <c r="M133" s="49">
        <f>SUM(テーブル22[[#This Row],[1月]:[3月]])</f>
        <v>0</v>
      </c>
      <c r="N133" s="52"/>
      <c r="O133" s="48"/>
      <c r="P133"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3" s="51">
        <v>0</v>
      </c>
      <c r="R133" s="51">
        <v>0</v>
      </c>
      <c r="S133" s="51">
        <v>0</v>
      </c>
      <c r="T133" s="51">
        <f>SUM(テーブル22[[#This Row],[4月]:[6月]])</f>
        <v>0</v>
      </c>
      <c r="U133" s="52"/>
      <c r="V133" s="51"/>
      <c r="W133" s="51">
        <f>IF(テーブル22[[#This Row],[1-3月残高]]="",テーブル22[[#This Row],[4-6月計]]-テーブル22[[#This Row],[入金額2]],IF(テーブル22[[#This Row],[1-3月残高]]&gt;0,テーブル22[[#This Row],[1-3月残高]]+テーブル22[[#This Row],[4-6月計]]-テーブル22[[#This Row],[入金額2]]))</f>
        <v>0</v>
      </c>
      <c r="X133" s="51"/>
      <c r="Y133" s="51"/>
      <c r="Z133" s="51"/>
      <c r="AA133" s="51">
        <f>SUM(テーブル22[[#This Row],[7月]:[9月]])</f>
        <v>0</v>
      </c>
      <c r="AB133" s="52"/>
      <c r="AC133" s="51"/>
      <c r="AD133" s="51">
        <f>IF(テーブル22[[#This Row],[1-6月残高]]=0,テーブル22[[#This Row],[7-9月計]]-テーブル22[[#This Row],[入金額3]],IF(テーブル22[[#This Row],[1-6月残高]]&gt;0,テーブル22[[#This Row],[1-6月残高]]+テーブル22[[#This Row],[7-9月計]]-テーブル22[[#This Row],[入金額3]]))</f>
        <v>0</v>
      </c>
      <c r="AE133" s="51"/>
      <c r="AF133" s="51"/>
      <c r="AG133" s="51"/>
      <c r="AH133" s="51">
        <f>SUM(テーブル22[[#This Row],[10月]:[12月]])</f>
        <v>0</v>
      </c>
      <c r="AI133" s="52"/>
      <c r="AJ133" s="51"/>
      <c r="AK133" s="51">
        <f>IF(テーブル22[[#This Row],[1-9月残高]]=0,テーブル22[[#This Row],[10-12月計]]-テーブル22[[#This Row],[入金額4]],IF(テーブル22[[#This Row],[1-9月残高]]&gt;0,テーブル22[[#This Row],[1-9月残高]]+テーブル22[[#This Row],[10-12月計]]-テーブル22[[#This Row],[入金額4]]))</f>
        <v>0</v>
      </c>
      <c r="AL133" s="51">
        <f>SUM(テーブル22[[#This Row],[1-3月計]],テーブル22[[#This Row],[4-6月計]],テーブル22[[#This Row],[7-9月計]],テーブル22[[#This Row],[10-12月計]]-テーブル22[[#This Row],[入金合計]])</f>
        <v>0</v>
      </c>
      <c r="AM133" s="51">
        <f>SUM(テーブル22[[#This Row],[入金額]],テーブル22[[#This Row],[入金額2]],テーブル22[[#This Row],[入金額3]],テーブル22[[#This Row],[入金額4]])</f>
        <v>0</v>
      </c>
      <c r="AN133" s="46">
        <f t="shared" si="1"/>
        <v>0</v>
      </c>
    </row>
    <row r="134" spans="1:40" hidden="1" x14ac:dyDescent="0.15">
      <c r="A134" s="43">
        <v>678</v>
      </c>
      <c r="B134" s="38"/>
      <c r="C134" s="43"/>
      <c r="D134" s="37" t="s">
        <v>4</v>
      </c>
      <c r="E134" s="37" t="s">
        <v>117</v>
      </c>
      <c r="F134" s="37" t="s">
        <v>771</v>
      </c>
      <c r="G134" s="37" t="s">
        <v>4</v>
      </c>
      <c r="H134" s="37"/>
      <c r="I134" s="38"/>
      <c r="J134" s="39">
        <v>1020</v>
      </c>
      <c r="K134" s="39">
        <v>735</v>
      </c>
      <c r="L134" s="39">
        <v>1170</v>
      </c>
      <c r="M134" s="44">
        <f>SUM(テーブル22[[#This Row],[1月]:[3月]])</f>
        <v>2925</v>
      </c>
      <c r="N134" s="41">
        <v>41394</v>
      </c>
      <c r="O134" s="39">
        <v>2925</v>
      </c>
      <c r="P1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4" s="42">
        <v>600</v>
      </c>
      <c r="R134" s="42">
        <v>720</v>
      </c>
      <c r="S134" s="42">
        <v>540</v>
      </c>
      <c r="T134" s="42">
        <f>SUM(テーブル22[[#This Row],[4月]:[6月]])</f>
        <v>1860</v>
      </c>
      <c r="U134" s="41"/>
      <c r="V134" s="42"/>
      <c r="W134" s="42">
        <f>IF(テーブル22[[#This Row],[1-3月残高]]="",テーブル22[[#This Row],[4-6月計]]-テーブル22[[#This Row],[入金額2]],IF(テーブル22[[#This Row],[1-3月残高]]&gt;0,テーブル22[[#This Row],[1-3月残高]]+テーブル22[[#This Row],[4-6月計]]-テーブル22[[#This Row],[入金額2]]))</f>
        <v>1860</v>
      </c>
      <c r="X134" s="42"/>
      <c r="Y134" s="42"/>
      <c r="Z134" s="42"/>
      <c r="AA134" s="42">
        <f>SUM(テーブル22[[#This Row],[7月]:[9月]])</f>
        <v>0</v>
      </c>
      <c r="AB134" s="41"/>
      <c r="AC134" s="42"/>
      <c r="AD134" s="42">
        <f>IF(テーブル22[[#This Row],[1-6月残高]]=0,テーブル22[[#This Row],[7-9月計]]-テーブル22[[#This Row],[入金額3]],IF(テーブル22[[#This Row],[1-6月残高]]&gt;0,テーブル22[[#This Row],[1-6月残高]]+テーブル22[[#This Row],[7-9月計]]-テーブル22[[#This Row],[入金額3]]))</f>
        <v>1860</v>
      </c>
      <c r="AE134" s="42"/>
      <c r="AF134" s="42"/>
      <c r="AG134" s="42"/>
      <c r="AH134" s="42">
        <f>SUM(テーブル22[[#This Row],[10月]:[12月]])</f>
        <v>0</v>
      </c>
      <c r="AI134" s="41"/>
      <c r="AJ134" s="42"/>
      <c r="AK134" s="42">
        <f>IF(テーブル22[[#This Row],[1-9月残高]]=0,テーブル22[[#This Row],[10-12月計]]-テーブル22[[#This Row],[入金額4]],IF(テーブル22[[#This Row],[1-9月残高]]&gt;0,テーブル22[[#This Row],[1-9月残高]]+テーブル22[[#This Row],[10-12月計]]-テーブル22[[#This Row],[入金額4]]))</f>
        <v>1860</v>
      </c>
      <c r="AL134" s="42">
        <f>SUM(テーブル22[[#This Row],[1-3月計]],テーブル22[[#This Row],[4-6月計]],テーブル22[[#This Row],[7-9月計]],テーブル22[[#This Row],[10-12月計]]-テーブル22[[#This Row],[入金合計]])</f>
        <v>1860</v>
      </c>
      <c r="AM134" s="42">
        <f>SUM(テーブル22[[#This Row],[入金額]],テーブル22[[#This Row],[入金額2]],テーブル22[[#This Row],[入金額3]],テーブル22[[#This Row],[入金額4]])</f>
        <v>2925</v>
      </c>
      <c r="AN134" s="38">
        <f t="shared" si="1"/>
        <v>4785</v>
      </c>
    </row>
    <row r="135" spans="1:40" hidden="1" x14ac:dyDescent="0.15">
      <c r="A135" s="43">
        <v>679</v>
      </c>
      <c r="B135" s="38"/>
      <c r="C135" s="43"/>
      <c r="D135" s="37" t="s">
        <v>772</v>
      </c>
      <c r="E135" s="37" t="s">
        <v>143</v>
      </c>
      <c r="F135" s="37" t="s">
        <v>773</v>
      </c>
      <c r="G135" s="37" t="s">
        <v>772</v>
      </c>
      <c r="H135" s="37"/>
      <c r="I135" s="38"/>
      <c r="J135" s="39">
        <v>0</v>
      </c>
      <c r="K135" s="39">
        <v>0</v>
      </c>
      <c r="L135" s="39">
        <v>0</v>
      </c>
      <c r="M135" s="44">
        <f>SUM(テーブル22[[#This Row],[1月]:[3月]])</f>
        <v>0</v>
      </c>
      <c r="N135" s="41"/>
      <c r="O135" s="39"/>
      <c r="P1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5" s="42">
        <v>0</v>
      </c>
      <c r="R135" s="42">
        <v>0</v>
      </c>
      <c r="S135" s="42">
        <v>0</v>
      </c>
      <c r="T135" s="42">
        <f>SUM(テーブル22[[#This Row],[4月]:[6月]])</f>
        <v>0</v>
      </c>
      <c r="U135" s="41"/>
      <c r="V135" s="42"/>
      <c r="W135" s="42">
        <f>IF(テーブル22[[#This Row],[1-3月残高]]="",テーブル22[[#This Row],[4-6月計]]-テーブル22[[#This Row],[入金額2]],IF(テーブル22[[#This Row],[1-3月残高]]&gt;0,テーブル22[[#This Row],[1-3月残高]]+テーブル22[[#This Row],[4-6月計]]-テーブル22[[#This Row],[入金額2]]))</f>
        <v>0</v>
      </c>
      <c r="X135" s="42"/>
      <c r="Y135" s="42"/>
      <c r="Z135" s="42"/>
      <c r="AA135" s="42">
        <f>SUM(テーブル22[[#This Row],[7月]:[9月]])</f>
        <v>0</v>
      </c>
      <c r="AB135" s="41"/>
      <c r="AC135" s="42"/>
      <c r="AD135" s="42">
        <f>IF(テーブル22[[#This Row],[1-6月残高]]=0,テーブル22[[#This Row],[7-9月計]]-テーブル22[[#This Row],[入金額3]],IF(テーブル22[[#This Row],[1-6月残高]]&gt;0,テーブル22[[#This Row],[1-6月残高]]+テーブル22[[#This Row],[7-9月計]]-テーブル22[[#This Row],[入金額3]]))</f>
        <v>0</v>
      </c>
      <c r="AE135" s="42"/>
      <c r="AF135" s="42"/>
      <c r="AG135" s="42"/>
      <c r="AH135" s="42">
        <f>SUM(テーブル22[[#This Row],[10月]:[12月]])</f>
        <v>0</v>
      </c>
      <c r="AI135" s="41"/>
      <c r="AJ135" s="42"/>
      <c r="AK135" s="42">
        <f>IF(テーブル22[[#This Row],[1-9月残高]]=0,テーブル22[[#This Row],[10-12月計]]-テーブル22[[#This Row],[入金額4]],IF(テーブル22[[#This Row],[1-9月残高]]&gt;0,テーブル22[[#This Row],[1-9月残高]]+テーブル22[[#This Row],[10-12月計]]-テーブル22[[#This Row],[入金額4]]))</f>
        <v>0</v>
      </c>
      <c r="AL135" s="42">
        <f>SUM(テーブル22[[#This Row],[1-3月計]],テーブル22[[#This Row],[4-6月計]],テーブル22[[#This Row],[7-9月計]],テーブル22[[#This Row],[10-12月計]]-テーブル22[[#This Row],[入金合計]])</f>
        <v>0</v>
      </c>
      <c r="AM135" s="42">
        <f>SUM(テーブル22[[#This Row],[入金額]],テーブル22[[#This Row],[入金額2]],テーブル22[[#This Row],[入金額3]],テーブル22[[#This Row],[入金額4]])</f>
        <v>0</v>
      </c>
      <c r="AN135" s="38">
        <f t="shared" si="1"/>
        <v>0</v>
      </c>
    </row>
    <row r="136" spans="1:40" s="4" customFormat="1" hidden="1" x14ac:dyDescent="0.15">
      <c r="A136" s="45">
        <v>680</v>
      </c>
      <c r="B136" s="6" t="s">
        <v>1864</v>
      </c>
      <c r="C136" s="46"/>
      <c r="D136" s="46" t="s">
        <v>774</v>
      </c>
      <c r="E136" s="37" t="s">
        <v>117</v>
      </c>
      <c r="F136" s="37" t="s">
        <v>775</v>
      </c>
      <c r="G136" s="37" t="s">
        <v>776</v>
      </c>
      <c r="H136" s="37" t="s">
        <v>777</v>
      </c>
      <c r="I136" s="46"/>
      <c r="J136" s="64">
        <v>0</v>
      </c>
      <c r="K136" s="64">
        <v>0</v>
      </c>
      <c r="L136" s="64">
        <v>0</v>
      </c>
      <c r="M136" s="49">
        <f>SUM(テーブル22[[#This Row],[1月]:[3月]])</f>
        <v>0</v>
      </c>
      <c r="N136" s="52"/>
      <c r="O136" s="48"/>
      <c r="P136"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6" s="51">
        <v>0</v>
      </c>
      <c r="R136" s="51">
        <v>0</v>
      </c>
      <c r="S136" s="51">
        <v>0</v>
      </c>
      <c r="T136" s="51">
        <f>SUM(テーブル22[[#This Row],[4月]:[6月]])</f>
        <v>0</v>
      </c>
      <c r="U136" s="52"/>
      <c r="V136" s="51"/>
      <c r="W136" s="51">
        <f>IF(テーブル22[[#This Row],[1-3月残高]]="",テーブル22[[#This Row],[4-6月計]]-テーブル22[[#This Row],[入金額2]],IF(テーブル22[[#This Row],[1-3月残高]]&gt;0,テーブル22[[#This Row],[1-3月残高]]+テーブル22[[#This Row],[4-6月計]]-テーブル22[[#This Row],[入金額2]]))</f>
        <v>0</v>
      </c>
      <c r="X136" s="51"/>
      <c r="Y136" s="51"/>
      <c r="Z136" s="51"/>
      <c r="AA136" s="51">
        <f>SUM(テーブル22[[#This Row],[7月]:[9月]])</f>
        <v>0</v>
      </c>
      <c r="AB136" s="52"/>
      <c r="AC136" s="51"/>
      <c r="AD136" s="51">
        <f>IF(テーブル22[[#This Row],[1-6月残高]]=0,テーブル22[[#This Row],[7-9月計]]-テーブル22[[#This Row],[入金額3]],IF(テーブル22[[#This Row],[1-6月残高]]&gt;0,テーブル22[[#This Row],[1-6月残高]]+テーブル22[[#This Row],[7-9月計]]-テーブル22[[#This Row],[入金額3]]))</f>
        <v>0</v>
      </c>
      <c r="AE136" s="51"/>
      <c r="AF136" s="51"/>
      <c r="AG136" s="51"/>
      <c r="AH136" s="51">
        <f>SUM(テーブル22[[#This Row],[10月]:[12月]])</f>
        <v>0</v>
      </c>
      <c r="AI136" s="52"/>
      <c r="AJ136" s="51"/>
      <c r="AK136" s="51">
        <f>IF(テーブル22[[#This Row],[1-9月残高]]=0,テーブル22[[#This Row],[10-12月計]]-テーブル22[[#This Row],[入金額4]],IF(テーブル22[[#This Row],[1-9月残高]]&gt;0,テーブル22[[#This Row],[1-9月残高]]+テーブル22[[#This Row],[10-12月計]]-テーブル22[[#This Row],[入金額4]]))</f>
        <v>0</v>
      </c>
      <c r="AL136" s="51">
        <f>SUM(テーブル22[[#This Row],[1-3月計]],テーブル22[[#This Row],[4-6月計]],テーブル22[[#This Row],[7-9月計]],テーブル22[[#This Row],[10-12月計]]-テーブル22[[#This Row],[入金合計]])</f>
        <v>0</v>
      </c>
      <c r="AM136" s="51">
        <f>SUM(テーブル22[[#This Row],[入金額]],テーブル22[[#This Row],[入金額2]],テーブル22[[#This Row],[入金額3]],テーブル22[[#This Row],[入金額4]])</f>
        <v>0</v>
      </c>
      <c r="AN136" s="46">
        <f t="shared" ref="AN136:AN203" si="2">M136+T136+AA136+AH136</f>
        <v>0</v>
      </c>
    </row>
    <row r="137" spans="1:40" hidden="1" x14ac:dyDescent="0.15">
      <c r="A137" s="43">
        <v>681</v>
      </c>
      <c r="B137" s="38"/>
      <c r="C137" s="43"/>
      <c r="D137" s="37" t="s">
        <v>778</v>
      </c>
      <c r="E137" s="37" t="s">
        <v>117</v>
      </c>
      <c r="F137" s="37" t="s">
        <v>779</v>
      </c>
      <c r="G137" s="37" t="s">
        <v>780</v>
      </c>
      <c r="H137" s="37" t="s">
        <v>320</v>
      </c>
      <c r="I137" s="38"/>
      <c r="J137" s="39">
        <v>0</v>
      </c>
      <c r="K137" s="39">
        <v>0</v>
      </c>
      <c r="L137" s="39">
        <v>0</v>
      </c>
      <c r="M137" s="44">
        <f>SUM(テーブル22[[#This Row],[1月]:[3月]])</f>
        <v>0</v>
      </c>
      <c r="N137" s="41"/>
      <c r="O137" s="39"/>
      <c r="P1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7" s="42">
        <v>0</v>
      </c>
      <c r="R137" s="42">
        <v>0</v>
      </c>
      <c r="S137" s="42">
        <v>0</v>
      </c>
      <c r="T137" s="42">
        <f>SUM(テーブル22[[#This Row],[4月]:[6月]])</f>
        <v>0</v>
      </c>
      <c r="U137" s="41"/>
      <c r="V137" s="42"/>
      <c r="W137" s="42">
        <f>IF(テーブル22[[#This Row],[1-3月残高]]="",テーブル22[[#This Row],[4-6月計]]-テーブル22[[#This Row],[入金額2]],IF(テーブル22[[#This Row],[1-3月残高]]&gt;0,テーブル22[[#This Row],[1-3月残高]]+テーブル22[[#This Row],[4-6月計]]-テーブル22[[#This Row],[入金額2]]))</f>
        <v>0</v>
      </c>
      <c r="X137" s="42"/>
      <c r="Y137" s="42"/>
      <c r="Z137" s="42"/>
      <c r="AA137" s="42">
        <f>SUM(テーブル22[[#This Row],[7月]:[9月]])</f>
        <v>0</v>
      </c>
      <c r="AB137" s="41"/>
      <c r="AC137" s="42"/>
      <c r="AD137" s="42">
        <f>IF(テーブル22[[#This Row],[1-6月残高]]=0,テーブル22[[#This Row],[7-9月計]]-テーブル22[[#This Row],[入金額3]],IF(テーブル22[[#This Row],[1-6月残高]]&gt;0,テーブル22[[#This Row],[1-6月残高]]+テーブル22[[#This Row],[7-9月計]]-テーブル22[[#This Row],[入金額3]]))</f>
        <v>0</v>
      </c>
      <c r="AE137" s="42"/>
      <c r="AF137" s="42"/>
      <c r="AG137" s="42"/>
      <c r="AH137" s="42">
        <f>SUM(テーブル22[[#This Row],[10月]:[12月]])</f>
        <v>0</v>
      </c>
      <c r="AI137" s="41"/>
      <c r="AJ137" s="42"/>
      <c r="AK137" s="42">
        <f>IF(テーブル22[[#This Row],[1-9月残高]]=0,テーブル22[[#This Row],[10-12月計]]-テーブル22[[#This Row],[入金額4]],IF(テーブル22[[#This Row],[1-9月残高]]&gt;0,テーブル22[[#This Row],[1-9月残高]]+テーブル22[[#This Row],[10-12月計]]-テーブル22[[#This Row],[入金額4]]))</f>
        <v>0</v>
      </c>
      <c r="AL137" s="42">
        <f>SUM(テーブル22[[#This Row],[1-3月計]],テーブル22[[#This Row],[4-6月計]],テーブル22[[#This Row],[7-9月計]],テーブル22[[#This Row],[10-12月計]]-テーブル22[[#This Row],[入金合計]])</f>
        <v>0</v>
      </c>
      <c r="AM137" s="42">
        <f>SUM(テーブル22[[#This Row],[入金額]],テーブル22[[#This Row],[入金額2]],テーブル22[[#This Row],[入金額3]],テーブル22[[#This Row],[入金額4]])</f>
        <v>0</v>
      </c>
      <c r="AN137" s="38">
        <f t="shared" si="2"/>
        <v>0</v>
      </c>
    </row>
    <row r="138" spans="1:40" hidden="1" x14ac:dyDescent="0.15">
      <c r="A138" s="43">
        <v>682</v>
      </c>
      <c r="B138" s="38"/>
      <c r="C138" s="43"/>
      <c r="D138" s="37" t="s">
        <v>781</v>
      </c>
      <c r="E138" s="37" t="s">
        <v>117</v>
      </c>
      <c r="F138" s="37" t="s">
        <v>782</v>
      </c>
      <c r="G138" s="37" t="s">
        <v>783</v>
      </c>
      <c r="H138" s="37" t="s">
        <v>784</v>
      </c>
      <c r="I138" s="38"/>
      <c r="J138" s="39">
        <v>0</v>
      </c>
      <c r="K138" s="39">
        <v>0</v>
      </c>
      <c r="L138" s="39">
        <v>0</v>
      </c>
      <c r="M138" s="44">
        <f>SUM(テーブル22[[#This Row],[1月]:[3月]])</f>
        <v>0</v>
      </c>
      <c r="N138" s="41"/>
      <c r="O138" s="39"/>
      <c r="P1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8" s="42">
        <v>0</v>
      </c>
      <c r="R138" s="42">
        <v>0</v>
      </c>
      <c r="S138" s="42">
        <v>0</v>
      </c>
      <c r="T138" s="42">
        <f>SUM(テーブル22[[#This Row],[4月]:[6月]])</f>
        <v>0</v>
      </c>
      <c r="U138" s="41"/>
      <c r="V138" s="42"/>
      <c r="W138" s="42">
        <f>IF(テーブル22[[#This Row],[1-3月残高]]="",テーブル22[[#This Row],[4-6月計]]-テーブル22[[#This Row],[入金額2]],IF(テーブル22[[#This Row],[1-3月残高]]&gt;0,テーブル22[[#This Row],[1-3月残高]]+テーブル22[[#This Row],[4-6月計]]-テーブル22[[#This Row],[入金額2]]))</f>
        <v>0</v>
      </c>
      <c r="X138" s="42"/>
      <c r="Y138" s="42"/>
      <c r="Z138" s="42"/>
      <c r="AA138" s="42">
        <f>SUM(テーブル22[[#This Row],[7月]:[9月]])</f>
        <v>0</v>
      </c>
      <c r="AB138" s="41"/>
      <c r="AC138" s="42"/>
      <c r="AD138" s="42">
        <f>IF(テーブル22[[#This Row],[1-6月残高]]=0,テーブル22[[#This Row],[7-9月計]]-テーブル22[[#This Row],[入金額3]],IF(テーブル22[[#This Row],[1-6月残高]]&gt;0,テーブル22[[#This Row],[1-6月残高]]+テーブル22[[#This Row],[7-9月計]]-テーブル22[[#This Row],[入金額3]]))</f>
        <v>0</v>
      </c>
      <c r="AE138" s="42"/>
      <c r="AF138" s="42"/>
      <c r="AG138" s="42"/>
      <c r="AH138" s="42">
        <f>SUM(テーブル22[[#This Row],[10月]:[12月]])</f>
        <v>0</v>
      </c>
      <c r="AI138" s="41"/>
      <c r="AJ138" s="42"/>
      <c r="AK138" s="42">
        <f>IF(テーブル22[[#This Row],[1-9月残高]]=0,テーブル22[[#This Row],[10-12月計]]-テーブル22[[#This Row],[入金額4]],IF(テーブル22[[#This Row],[1-9月残高]]&gt;0,テーブル22[[#This Row],[1-9月残高]]+テーブル22[[#This Row],[10-12月計]]-テーブル22[[#This Row],[入金額4]]))</f>
        <v>0</v>
      </c>
      <c r="AL138" s="42">
        <f>SUM(テーブル22[[#This Row],[1-3月計]],テーブル22[[#This Row],[4-6月計]],テーブル22[[#This Row],[7-9月計]],テーブル22[[#This Row],[10-12月計]]-テーブル22[[#This Row],[入金合計]])</f>
        <v>0</v>
      </c>
      <c r="AM138" s="42">
        <f>SUM(テーブル22[[#This Row],[入金額]],テーブル22[[#This Row],[入金額2]],テーブル22[[#This Row],[入金額3]],テーブル22[[#This Row],[入金額4]])</f>
        <v>0</v>
      </c>
      <c r="AN138" s="38">
        <f t="shared" si="2"/>
        <v>0</v>
      </c>
    </row>
    <row r="139" spans="1:40" s="4" customFormat="1" hidden="1" x14ac:dyDescent="0.15">
      <c r="A139" s="45">
        <v>683</v>
      </c>
      <c r="B139" s="46" t="s">
        <v>1864</v>
      </c>
      <c r="C139" s="46"/>
      <c r="D139" s="46" t="s">
        <v>423</v>
      </c>
      <c r="E139" s="37" t="s">
        <v>117</v>
      </c>
      <c r="F139" s="37" t="s">
        <v>785</v>
      </c>
      <c r="G139" s="37" t="s">
        <v>423</v>
      </c>
      <c r="H139" s="37" t="s">
        <v>321</v>
      </c>
      <c r="I139" s="46"/>
      <c r="J139" s="64">
        <v>0</v>
      </c>
      <c r="K139" s="64">
        <v>0</v>
      </c>
      <c r="L139" s="64">
        <v>3180</v>
      </c>
      <c r="M139" s="49">
        <f>SUM(テーブル22[[#This Row],[1月]:[3月]])</f>
        <v>3180</v>
      </c>
      <c r="N139" s="52">
        <v>41379</v>
      </c>
      <c r="O139" s="48">
        <v>3180</v>
      </c>
      <c r="P13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39" s="51">
        <v>0</v>
      </c>
      <c r="R139" s="51">
        <v>600</v>
      </c>
      <c r="S139" s="51">
        <v>1500</v>
      </c>
      <c r="T139" s="51">
        <f>SUM(テーブル22[[#This Row],[4月]:[6月]])</f>
        <v>2100</v>
      </c>
      <c r="U139" s="52"/>
      <c r="V139" s="51"/>
      <c r="W139" s="51">
        <f>IF(テーブル22[[#This Row],[1-3月残高]]="",テーブル22[[#This Row],[4-6月計]]-テーブル22[[#This Row],[入金額2]],IF(テーブル22[[#This Row],[1-3月残高]]&gt;0,テーブル22[[#This Row],[1-3月残高]]+テーブル22[[#This Row],[4-6月計]]-テーブル22[[#This Row],[入金額2]]))</f>
        <v>2100</v>
      </c>
      <c r="X139" s="51"/>
      <c r="Y139" s="51"/>
      <c r="Z139" s="51"/>
      <c r="AA139" s="51">
        <f>SUM(テーブル22[[#This Row],[7月]:[9月]])</f>
        <v>0</v>
      </c>
      <c r="AB139" s="52"/>
      <c r="AC139" s="51"/>
      <c r="AD139" s="51">
        <f>IF(テーブル22[[#This Row],[1-6月残高]]=0,テーブル22[[#This Row],[7-9月計]]-テーブル22[[#This Row],[入金額3]],IF(テーブル22[[#This Row],[1-6月残高]]&gt;0,テーブル22[[#This Row],[1-6月残高]]+テーブル22[[#This Row],[7-9月計]]-テーブル22[[#This Row],[入金額3]]))</f>
        <v>2100</v>
      </c>
      <c r="AE139" s="51"/>
      <c r="AF139" s="51"/>
      <c r="AG139" s="51"/>
      <c r="AH139" s="51">
        <f>SUM(テーブル22[[#This Row],[10月]:[12月]])</f>
        <v>0</v>
      </c>
      <c r="AI139" s="52"/>
      <c r="AJ139" s="51"/>
      <c r="AK139" s="51">
        <f>IF(テーブル22[[#This Row],[1-9月残高]]=0,テーブル22[[#This Row],[10-12月計]]-テーブル22[[#This Row],[入金額4]],IF(テーブル22[[#This Row],[1-9月残高]]&gt;0,テーブル22[[#This Row],[1-9月残高]]+テーブル22[[#This Row],[10-12月計]]-テーブル22[[#This Row],[入金額4]]))</f>
        <v>2100</v>
      </c>
      <c r="AL139" s="51">
        <f>SUM(テーブル22[[#This Row],[1-3月計]],テーブル22[[#This Row],[4-6月計]],テーブル22[[#This Row],[7-9月計]],テーブル22[[#This Row],[10-12月計]]-テーブル22[[#This Row],[入金合計]])</f>
        <v>2100</v>
      </c>
      <c r="AM139" s="51">
        <f>SUM(テーブル22[[#This Row],[入金額]],テーブル22[[#This Row],[入金額2]],テーブル22[[#This Row],[入金額3]],テーブル22[[#This Row],[入金額4]])</f>
        <v>3180</v>
      </c>
      <c r="AN139" s="46">
        <f t="shared" si="2"/>
        <v>5280</v>
      </c>
    </row>
    <row r="140" spans="1:40" s="4" customFormat="1" hidden="1" x14ac:dyDescent="0.15">
      <c r="A140" s="45">
        <v>684</v>
      </c>
      <c r="B140" s="6" t="s">
        <v>1864</v>
      </c>
      <c r="C140" s="46"/>
      <c r="D140" s="46" t="s">
        <v>1868</v>
      </c>
      <c r="E140" s="37"/>
      <c r="F140" s="37"/>
      <c r="G140" s="37"/>
      <c r="H140" s="37"/>
      <c r="I140" s="46"/>
      <c r="J140" s="64">
        <v>0</v>
      </c>
      <c r="K140" s="64">
        <v>0</v>
      </c>
      <c r="L140" s="64">
        <v>0</v>
      </c>
      <c r="M140" s="49">
        <f>SUM(テーブル22[[#This Row],[1月]:[3月]])</f>
        <v>0</v>
      </c>
      <c r="N140" s="52"/>
      <c r="O140" s="48"/>
      <c r="P14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0" s="51">
        <v>0</v>
      </c>
      <c r="R140" s="51">
        <v>0</v>
      </c>
      <c r="S140" s="51">
        <v>0</v>
      </c>
      <c r="T140" s="51">
        <f>SUM(テーブル22[[#This Row],[4月]:[6月]])</f>
        <v>0</v>
      </c>
      <c r="U140" s="52"/>
      <c r="V140" s="51"/>
      <c r="W140" s="51">
        <f>IF(テーブル22[[#This Row],[1-3月残高]]="",テーブル22[[#This Row],[4-6月計]]-テーブル22[[#This Row],[入金額2]],IF(テーブル22[[#This Row],[1-3月残高]]&gt;0,テーブル22[[#This Row],[1-3月残高]]+テーブル22[[#This Row],[4-6月計]]-テーブル22[[#This Row],[入金額2]]))</f>
        <v>0</v>
      </c>
      <c r="X140" s="51"/>
      <c r="Y140" s="51"/>
      <c r="Z140" s="51"/>
      <c r="AA140" s="51">
        <f>SUM(テーブル22[[#This Row],[7月]:[9月]])</f>
        <v>0</v>
      </c>
      <c r="AB140" s="52"/>
      <c r="AC140" s="51"/>
      <c r="AD140" s="51">
        <f>IF(テーブル22[[#This Row],[1-6月残高]]=0,テーブル22[[#This Row],[7-9月計]]-テーブル22[[#This Row],[入金額3]],IF(テーブル22[[#This Row],[1-6月残高]]&gt;0,テーブル22[[#This Row],[1-6月残高]]+テーブル22[[#This Row],[7-9月計]]-テーブル22[[#This Row],[入金額3]]))</f>
        <v>0</v>
      </c>
      <c r="AE140" s="51"/>
      <c r="AF140" s="51"/>
      <c r="AG140" s="51"/>
      <c r="AH140" s="51">
        <f>SUM(テーブル22[[#This Row],[10月]:[12月]])</f>
        <v>0</v>
      </c>
      <c r="AI140" s="52"/>
      <c r="AJ140" s="51"/>
      <c r="AK140" s="51">
        <f>IF(テーブル22[[#This Row],[1-9月残高]]=0,テーブル22[[#This Row],[10-12月計]]-テーブル22[[#This Row],[入金額4]],IF(テーブル22[[#This Row],[1-9月残高]]&gt;0,テーブル22[[#This Row],[1-9月残高]]+テーブル22[[#This Row],[10-12月計]]-テーブル22[[#This Row],[入金額4]]))</f>
        <v>0</v>
      </c>
      <c r="AL140" s="51">
        <f>SUM(テーブル22[[#This Row],[1-3月計]],テーブル22[[#This Row],[4-6月計]],テーブル22[[#This Row],[7-9月計]],テーブル22[[#This Row],[10-12月計]]-テーブル22[[#This Row],[入金合計]])</f>
        <v>0</v>
      </c>
      <c r="AM140" s="51">
        <f>SUM(テーブル22[[#This Row],[入金額]],テーブル22[[#This Row],[入金額2]],テーブル22[[#This Row],[入金額3]],テーブル22[[#This Row],[入金額4]])</f>
        <v>0</v>
      </c>
      <c r="AN140" s="46">
        <f t="shared" si="2"/>
        <v>0</v>
      </c>
    </row>
    <row r="141" spans="1:40" s="4" customFormat="1" hidden="1" x14ac:dyDescent="0.15">
      <c r="A141" s="65">
        <v>685</v>
      </c>
      <c r="B141" s="84"/>
      <c r="C141" s="103"/>
      <c r="D141" s="37" t="s">
        <v>1896</v>
      </c>
      <c r="E141" s="37"/>
      <c r="F141" s="37"/>
      <c r="G141" s="37"/>
      <c r="H141" s="37"/>
      <c r="I141" s="38"/>
      <c r="J141" s="115"/>
      <c r="K141" s="115"/>
      <c r="L141" s="115">
        <v>360</v>
      </c>
      <c r="M141" s="44">
        <f>SUM(テーブル22[[#This Row],[1月]:[3月]])</f>
        <v>360</v>
      </c>
      <c r="N141" s="41">
        <v>41394</v>
      </c>
      <c r="O141" s="39">
        <v>360</v>
      </c>
      <c r="P1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1" s="42">
        <v>120</v>
      </c>
      <c r="R141" s="42">
        <v>0</v>
      </c>
      <c r="S141" s="42">
        <v>120</v>
      </c>
      <c r="T141" s="42">
        <f>SUM(テーブル22[[#This Row],[4月]:[6月]])</f>
        <v>240</v>
      </c>
      <c r="U141" s="41"/>
      <c r="V141" s="42"/>
      <c r="W141" s="42">
        <f>IF(テーブル22[[#This Row],[1-3月残高]]="",テーブル22[[#This Row],[4-6月計]]-テーブル22[[#This Row],[入金額2]],IF(テーブル22[[#This Row],[1-3月残高]]&gt;0,テーブル22[[#This Row],[1-3月残高]]+テーブル22[[#This Row],[4-6月計]]-テーブル22[[#This Row],[入金額2]]))</f>
        <v>240</v>
      </c>
      <c r="X141" s="42"/>
      <c r="Y141" s="42"/>
      <c r="Z141" s="42"/>
      <c r="AA141" s="42">
        <f>SUM(テーブル22[[#This Row],[7月]:[9月]])</f>
        <v>0</v>
      </c>
      <c r="AB141" s="41"/>
      <c r="AC141" s="42"/>
      <c r="AD141" s="42">
        <f>IF(テーブル22[[#This Row],[1-6月残高]]=0,テーブル22[[#This Row],[7-9月計]]-テーブル22[[#This Row],[入金額3]],IF(テーブル22[[#This Row],[1-6月残高]]&gt;0,テーブル22[[#This Row],[1-6月残高]]+テーブル22[[#This Row],[7-9月計]]-テーブル22[[#This Row],[入金額3]]))</f>
        <v>240</v>
      </c>
      <c r="AE141" s="42"/>
      <c r="AF141" s="42"/>
      <c r="AG141" s="42"/>
      <c r="AH141" s="42">
        <f>SUM(テーブル22[[#This Row],[10月]:[12月]])</f>
        <v>0</v>
      </c>
      <c r="AI141" s="41"/>
      <c r="AJ141" s="42"/>
      <c r="AK141" s="42">
        <f>IF(テーブル22[[#This Row],[1-9月残高]]=0,テーブル22[[#This Row],[10-12月計]]-テーブル22[[#This Row],[入金額4]],IF(テーブル22[[#This Row],[1-9月残高]]&gt;0,テーブル22[[#This Row],[1-9月残高]]+テーブル22[[#This Row],[10-12月計]]-テーブル22[[#This Row],[入金額4]]))</f>
        <v>240</v>
      </c>
      <c r="AL141" s="42">
        <f>SUM(テーブル22[[#This Row],[1-3月計]],テーブル22[[#This Row],[4-6月計]],テーブル22[[#This Row],[7-9月計]],テーブル22[[#This Row],[10-12月計]]-テーブル22[[#This Row],[入金合計]])</f>
        <v>240</v>
      </c>
      <c r="AM141" s="42">
        <f>SUM(テーブル22[[#This Row],[入金額]],テーブル22[[#This Row],[入金額2]],テーブル22[[#This Row],[入金額3]],テーブル22[[#This Row],[入金額4]])</f>
        <v>360</v>
      </c>
      <c r="AN141" s="38">
        <f>M141+T141+AA141+AH141</f>
        <v>600</v>
      </c>
    </row>
    <row r="142" spans="1:40" s="4" customFormat="1" hidden="1" x14ac:dyDescent="0.15">
      <c r="A142" s="65">
        <v>686</v>
      </c>
      <c r="B142" s="84"/>
      <c r="C142" s="103" t="str">
        <f>IF(テーブル22[[#This Row],[1-3月計]]=0,"",IF(テーブル22[[#This Row],[1-3月計]]&lt;10000,"繰越",""))</f>
        <v/>
      </c>
      <c r="D142" s="37" t="s">
        <v>1901</v>
      </c>
      <c r="E142" s="37"/>
      <c r="F142" s="37"/>
      <c r="G142" s="37"/>
      <c r="H142" s="37"/>
      <c r="I142" s="105"/>
      <c r="J142" s="39">
        <v>0</v>
      </c>
      <c r="K142" s="39">
        <v>0</v>
      </c>
      <c r="L142" s="39">
        <v>0</v>
      </c>
      <c r="M142" s="44">
        <f>SUM(テーブル22[[#This Row],[1月]:[3月]])</f>
        <v>0</v>
      </c>
      <c r="N142" s="41"/>
      <c r="O142" s="39"/>
      <c r="P1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2" s="42">
        <v>330</v>
      </c>
      <c r="R142" s="42">
        <v>60</v>
      </c>
      <c r="S142" s="42">
        <v>390</v>
      </c>
      <c r="T142" s="42">
        <f>SUM(テーブル22[[#This Row],[4月]:[6月]])</f>
        <v>780</v>
      </c>
      <c r="U142" s="41"/>
      <c r="V142" s="42"/>
      <c r="W142" s="42">
        <f>IF(テーブル22[[#This Row],[1-3月残高]]="",テーブル22[[#This Row],[4-6月計]]-テーブル22[[#This Row],[入金額2]],IF(テーブル22[[#This Row],[1-3月残高]]&gt;0,テーブル22[[#This Row],[1-3月残高]]+テーブル22[[#This Row],[4-6月計]]-テーブル22[[#This Row],[入金額2]]))</f>
        <v>780</v>
      </c>
      <c r="X142" s="42"/>
      <c r="Y142" s="42"/>
      <c r="Z142" s="42"/>
      <c r="AA142" s="42">
        <f>SUM(テーブル22[[#This Row],[7月]:[9月]])</f>
        <v>0</v>
      </c>
      <c r="AB142" s="41"/>
      <c r="AC142" s="42"/>
      <c r="AD142" s="42">
        <f>IF(テーブル22[[#This Row],[1-6月残高]]=0,テーブル22[[#This Row],[7-9月計]]-テーブル22[[#This Row],[入金額3]],IF(テーブル22[[#This Row],[1-6月残高]]&gt;0,テーブル22[[#This Row],[1-6月残高]]+テーブル22[[#This Row],[7-9月計]]-テーブル22[[#This Row],[入金額3]]))</f>
        <v>780</v>
      </c>
      <c r="AE142" s="42"/>
      <c r="AF142" s="42"/>
      <c r="AG142" s="42"/>
      <c r="AH142" s="42">
        <f>SUM(テーブル22[[#This Row],[10月]:[12月]])</f>
        <v>0</v>
      </c>
      <c r="AI142" s="41"/>
      <c r="AJ142" s="42"/>
      <c r="AK142" s="42">
        <f>IF(テーブル22[[#This Row],[1-9月残高]]=0,テーブル22[[#This Row],[10-12月計]]-テーブル22[[#This Row],[入金額4]],IF(テーブル22[[#This Row],[1-9月残高]]&gt;0,テーブル22[[#This Row],[1-9月残高]]+テーブル22[[#This Row],[10-12月計]]-テーブル22[[#This Row],[入金額4]]))</f>
        <v>780</v>
      </c>
      <c r="AL142" s="42">
        <f>SUM(テーブル22[[#This Row],[1-3月計]],テーブル22[[#This Row],[4-6月計]],テーブル22[[#This Row],[7-9月計]],テーブル22[[#This Row],[10-12月計]]-テーブル22[[#This Row],[入金合計]])</f>
        <v>780</v>
      </c>
      <c r="AM142" s="42">
        <f>SUM(テーブル22[[#This Row],[入金額]],テーブル22[[#This Row],[入金額2]],テーブル22[[#This Row],[入金額3]],テーブル22[[#This Row],[入金額4]])</f>
        <v>0</v>
      </c>
      <c r="AN142" s="38">
        <f>M142+T142+AA142+AH142</f>
        <v>780</v>
      </c>
    </row>
    <row r="143" spans="1:40" s="4" customFormat="1" hidden="1" x14ac:dyDescent="0.15">
      <c r="A143" s="65">
        <v>687</v>
      </c>
      <c r="B143" s="84"/>
      <c r="C143" s="103"/>
      <c r="D143" s="37" t="s">
        <v>1897</v>
      </c>
      <c r="E143" s="37"/>
      <c r="F143" s="37"/>
      <c r="G143" s="37"/>
      <c r="H143" s="37"/>
      <c r="I143" s="105"/>
      <c r="J143" s="115"/>
      <c r="K143" s="115"/>
      <c r="L143" s="115">
        <v>180</v>
      </c>
      <c r="M143" s="44">
        <f>SUM(テーブル22[[#This Row],[1月]:[3月]])</f>
        <v>180</v>
      </c>
      <c r="N143" s="41">
        <v>41394</v>
      </c>
      <c r="O143" s="39">
        <v>180</v>
      </c>
      <c r="P1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3" s="42">
        <v>30</v>
      </c>
      <c r="R143" s="42">
        <v>480</v>
      </c>
      <c r="S143" s="42">
        <v>150</v>
      </c>
      <c r="T143" s="42">
        <f>SUM(テーブル22[[#This Row],[4月]:[6月]])</f>
        <v>660</v>
      </c>
      <c r="U143" s="41"/>
      <c r="V143" s="42"/>
      <c r="W143" s="42">
        <f>IF(テーブル22[[#This Row],[1-3月残高]]="",テーブル22[[#This Row],[4-6月計]]-テーブル22[[#This Row],[入金額2]],IF(テーブル22[[#This Row],[1-3月残高]]&gt;0,テーブル22[[#This Row],[1-3月残高]]+テーブル22[[#This Row],[4-6月計]]-テーブル22[[#This Row],[入金額2]]))</f>
        <v>660</v>
      </c>
      <c r="X143" s="42"/>
      <c r="Y143" s="42"/>
      <c r="Z143" s="42"/>
      <c r="AA143" s="42">
        <f>SUM(テーブル22[[#This Row],[7月]:[9月]])</f>
        <v>0</v>
      </c>
      <c r="AB143" s="41"/>
      <c r="AC143" s="42"/>
      <c r="AD143" s="42">
        <f>IF(テーブル22[[#This Row],[1-6月残高]]=0,テーブル22[[#This Row],[7-9月計]]-テーブル22[[#This Row],[入金額3]],IF(テーブル22[[#This Row],[1-6月残高]]&gt;0,テーブル22[[#This Row],[1-6月残高]]+テーブル22[[#This Row],[7-9月計]]-テーブル22[[#This Row],[入金額3]]))</f>
        <v>660</v>
      </c>
      <c r="AE143" s="42"/>
      <c r="AF143" s="42"/>
      <c r="AG143" s="42"/>
      <c r="AH143" s="42">
        <f>SUM(テーブル22[[#This Row],[10月]:[12月]])</f>
        <v>0</v>
      </c>
      <c r="AI143" s="41"/>
      <c r="AJ143" s="42"/>
      <c r="AK143" s="42">
        <f>IF(テーブル22[[#This Row],[1-9月残高]]=0,テーブル22[[#This Row],[10-12月計]]-テーブル22[[#This Row],[入金額4]],IF(テーブル22[[#This Row],[1-9月残高]]&gt;0,テーブル22[[#This Row],[1-9月残高]]+テーブル22[[#This Row],[10-12月計]]-テーブル22[[#This Row],[入金額4]]))</f>
        <v>660</v>
      </c>
      <c r="AL143" s="42">
        <f>SUM(テーブル22[[#This Row],[1-3月計]],テーブル22[[#This Row],[4-6月計]],テーブル22[[#This Row],[7-9月計]],テーブル22[[#This Row],[10-12月計]]-テーブル22[[#This Row],[入金合計]])</f>
        <v>660</v>
      </c>
      <c r="AM143" s="42">
        <f>SUM(テーブル22[[#This Row],[入金額]],テーブル22[[#This Row],[入金額2]],テーブル22[[#This Row],[入金額3]],テーブル22[[#This Row],[入金額4]])</f>
        <v>180</v>
      </c>
      <c r="AN143" s="38">
        <f>M143+T143+AA143+AH143</f>
        <v>840</v>
      </c>
    </row>
    <row r="144" spans="1:40" hidden="1" x14ac:dyDescent="0.15">
      <c r="A144" s="43">
        <v>690</v>
      </c>
      <c r="B144" s="38"/>
      <c r="C144" s="43"/>
      <c r="D144" s="37" t="s">
        <v>786</v>
      </c>
      <c r="E144" s="37" t="s">
        <v>143</v>
      </c>
      <c r="F144" s="37" t="s">
        <v>787</v>
      </c>
      <c r="G144" s="37" t="s">
        <v>788</v>
      </c>
      <c r="H144" s="37" t="s">
        <v>789</v>
      </c>
      <c r="I144" s="38"/>
      <c r="J144" s="39">
        <v>0</v>
      </c>
      <c r="K144" s="39">
        <v>0</v>
      </c>
      <c r="L144" s="39">
        <v>0</v>
      </c>
      <c r="M144" s="44">
        <f>SUM(テーブル22[[#This Row],[1月]:[3月]])</f>
        <v>0</v>
      </c>
      <c r="N144" s="41"/>
      <c r="O144" s="39"/>
      <c r="P1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4" s="42">
        <v>0</v>
      </c>
      <c r="R144" s="42">
        <v>0</v>
      </c>
      <c r="S144" s="42">
        <v>0</v>
      </c>
      <c r="T144" s="42">
        <f>SUM(テーブル22[[#This Row],[4月]:[6月]])</f>
        <v>0</v>
      </c>
      <c r="U144" s="41"/>
      <c r="V144" s="42"/>
      <c r="W144" s="42">
        <f>IF(テーブル22[[#This Row],[1-3月残高]]="",テーブル22[[#This Row],[4-6月計]]-テーブル22[[#This Row],[入金額2]],IF(テーブル22[[#This Row],[1-3月残高]]&gt;0,テーブル22[[#This Row],[1-3月残高]]+テーブル22[[#This Row],[4-6月計]]-テーブル22[[#This Row],[入金額2]]))</f>
        <v>0</v>
      </c>
      <c r="X144" s="42"/>
      <c r="Y144" s="42"/>
      <c r="Z144" s="42"/>
      <c r="AA144" s="42">
        <f>SUM(テーブル22[[#This Row],[7月]:[9月]])</f>
        <v>0</v>
      </c>
      <c r="AB144" s="41"/>
      <c r="AC144" s="42"/>
      <c r="AD144" s="42">
        <f>IF(テーブル22[[#This Row],[1-6月残高]]=0,テーブル22[[#This Row],[7-9月計]]-テーブル22[[#This Row],[入金額3]],IF(テーブル22[[#This Row],[1-6月残高]]&gt;0,テーブル22[[#This Row],[1-6月残高]]+テーブル22[[#This Row],[7-9月計]]-テーブル22[[#This Row],[入金額3]]))</f>
        <v>0</v>
      </c>
      <c r="AE144" s="42"/>
      <c r="AF144" s="42"/>
      <c r="AG144" s="42"/>
      <c r="AH144" s="42">
        <f>SUM(テーブル22[[#This Row],[10月]:[12月]])</f>
        <v>0</v>
      </c>
      <c r="AI144" s="41"/>
      <c r="AJ144" s="42"/>
      <c r="AK144" s="42">
        <f>IF(テーブル22[[#This Row],[1-9月残高]]=0,テーブル22[[#This Row],[10-12月計]]-テーブル22[[#This Row],[入金額4]],IF(テーブル22[[#This Row],[1-9月残高]]&gt;0,テーブル22[[#This Row],[1-9月残高]]+テーブル22[[#This Row],[10-12月計]]-テーブル22[[#This Row],[入金額4]]))</f>
        <v>0</v>
      </c>
      <c r="AL144" s="42">
        <f>SUM(テーブル22[[#This Row],[1-3月計]],テーブル22[[#This Row],[4-6月計]],テーブル22[[#This Row],[7-9月計]],テーブル22[[#This Row],[10-12月計]]-テーブル22[[#This Row],[入金合計]])</f>
        <v>0</v>
      </c>
      <c r="AM144" s="42">
        <f>SUM(テーブル22[[#This Row],[入金額]],テーブル22[[#This Row],[入金額2]],テーブル22[[#This Row],[入金額3]],テーブル22[[#This Row],[入金額4]])</f>
        <v>0</v>
      </c>
      <c r="AN144" s="38">
        <f t="shared" si="2"/>
        <v>0</v>
      </c>
    </row>
    <row r="145" spans="1:40" hidden="1" x14ac:dyDescent="0.15">
      <c r="A145" s="43">
        <v>691</v>
      </c>
      <c r="B145" s="38"/>
      <c r="C145" s="43"/>
      <c r="D145" s="37" t="s">
        <v>790</v>
      </c>
      <c r="E145" s="37" t="s">
        <v>32</v>
      </c>
      <c r="F145" s="37" t="s">
        <v>791</v>
      </c>
      <c r="G145" s="37" t="s">
        <v>792</v>
      </c>
      <c r="H145" s="37"/>
      <c r="I145" s="38"/>
      <c r="J145" s="39">
        <v>0</v>
      </c>
      <c r="K145" s="39">
        <v>0</v>
      </c>
      <c r="L145" s="39">
        <v>0</v>
      </c>
      <c r="M145" s="44">
        <f>SUM(テーブル22[[#This Row],[1月]:[3月]])</f>
        <v>0</v>
      </c>
      <c r="N145" s="41"/>
      <c r="O145" s="39"/>
      <c r="P1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5" s="42">
        <v>0</v>
      </c>
      <c r="R145" s="42">
        <v>0</v>
      </c>
      <c r="S145" s="42">
        <v>0</v>
      </c>
      <c r="T145" s="42">
        <f>SUM(テーブル22[[#This Row],[4月]:[6月]])</f>
        <v>0</v>
      </c>
      <c r="U145" s="41"/>
      <c r="V145" s="42"/>
      <c r="W145" s="42">
        <f>IF(テーブル22[[#This Row],[1-3月残高]]="",テーブル22[[#This Row],[4-6月計]]-テーブル22[[#This Row],[入金額2]],IF(テーブル22[[#This Row],[1-3月残高]]&gt;0,テーブル22[[#This Row],[1-3月残高]]+テーブル22[[#This Row],[4-6月計]]-テーブル22[[#This Row],[入金額2]]))</f>
        <v>0</v>
      </c>
      <c r="X145" s="42"/>
      <c r="Y145" s="42"/>
      <c r="Z145" s="42"/>
      <c r="AA145" s="42">
        <f>SUM(テーブル22[[#This Row],[7月]:[9月]])</f>
        <v>0</v>
      </c>
      <c r="AB145" s="41"/>
      <c r="AC145" s="42"/>
      <c r="AD145" s="42">
        <f>IF(テーブル22[[#This Row],[1-6月残高]]=0,テーブル22[[#This Row],[7-9月計]]-テーブル22[[#This Row],[入金額3]],IF(テーブル22[[#This Row],[1-6月残高]]&gt;0,テーブル22[[#This Row],[1-6月残高]]+テーブル22[[#This Row],[7-9月計]]-テーブル22[[#This Row],[入金額3]]))</f>
        <v>0</v>
      </c>
      <c r="AE145" s="42"/>
      <c r="AF145" s="42"/>
      <c r="AG145" s="42"/>
      <c r="AH145" s="42">
        <f>SUM(テーブル22[[#This Row],[10月]:[12月]])</f>
        <v>0</v>
      </c>
      <c r="AI145" s="41"/>
      <c r="AJ145" s="42"/>
      <c r="AK145" s="42">
        <f>IF(テーブル22[[#This Row],[1-9月残高]]=0,テーブル22[[#This Row],[10-12月計]]-テーブル22[[#This Row],[入金額4]],IF(テーブル22[[#This Row],[1-9月残高]]&gt;0,テーブル22[[#This Row],[1-9月残高]]+テーブル22[[#This Row],[10-12月計]]-テーブル22[[#This Row],[入金額4]]))</f>
        <v>0</v>
      </c>
      <c r="AL145" s="42">
        <f>SUM(テーブル22[[#This Row],[1-3月計]],テーブル22[[#This Row],[4-6月計]],テーブル22[[#This Row],[7-9月計]],テーブル22[[#This Row],[10-12月計]]-テーブル22[[#This Row],[入金合計]])</f>
        <v>0</v>
      </c>
      <c r="AM145" s="42">
        <f>SUM(テーブル22[[#This Row],[入金額]],テーブル22[[#This Row],[入金額2]],テーブル22[[#This Row],[入金額3]],テーブル22[[#This Row],[入金額4]])</f>
        <v>0</v>
      </c>
      <c r="AN145" s="38">
        <f t="shared" si="2"/>
        <v>0</v>
      </c>
    </row>
    <row r="146" spans="1:40" hidden="1" x14ac:dyDescent="0.15">
      <c r="A146" s="43">
        <v>692</v>
      </c>
      <c r="B146" s="38"/>
      <c r="C146" s="43"/>
      <c r="D146" s="37" t="s">
        <v>437</v>
      </c>
      <c r="E146" s="37" t="s">
        <v>143</v>
      </c>
      <c r="F146" s="37" t="s">
        <v>793</v>
      </c>
      <c r="G146" s="37" t="s">
        <v>437</v>
      </c>
      <c r="H146" s="37" t="s">
        <v>794</v>
      </c>
      <c r="I146" s="38"/>
      <c r="J146" s="39">
        <v>0</v>
      </c>
      <c r="K146" s="39">
        <v>0</v>
      </c>
      <c r="L146" s="39">
        <v>0</v>
      </c>
      <c r="M146" s="44">
        <f>SUM(テーブル22[[#This Row],[1月]:[3月]])</f>
        <v>0</v>
      </c>
      <c r="N146" s="41"/>
      <c r="O146" s="39"/>
      <c r="P1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6" s="42">
        <v>0</v>
      </c>
      <c r="R146" s="42">
        <v>0</v>
      </c>
      <c r="S146" s="42">
        <v>0</v>
      </c>
      <c r="T146" s="42">
        <f>SUM(テーブル22[[#This Row],[4月]:[6月]])</f>
        <v>0</v>
      </c>
      <c r="U146" s="41"/>
      <c r="V146" s="42"/>
      <c r="W146" s="42">
        <f>IF(テーブル22[[#This Row],[1-3月残高]]="",テーブル22[[#This Row],[4-6月計]]-テーブル22[[#This Row],[入金額2]],IF(テーブル22[[#This Row],[1-3月残高]]&gt;0,テーブル22[[#This Row],[1-3月残高]]+テーブル22[[#This Row],[4-6月計]]-テーブル22[[#This Row],[入金額2]]))</f>
        <v>0</v>
      </c>
      <c r="X146" s="42"/>
      <c r="Y146" s="42"/>
      <c r="Z146" s="42"/>
      <c r="AA146" s="42">
        <f>SUM(テーブル22[[#This Row],[7月]:[9月]])</f>
        <v>0</v>
      </c>
      <c r="AB146" s="41"/>
      <c r="AC146" s="42"/>
      <c r="AD146" s="42">
        <f>IF(テーブル22[[#This Row],[1-6月残高]]=0,テーブル22[[#This Row],[7-9月計]]-テーブル22[[#This Row],[入金額3]],IF(テーブル22[[#This Row],[1-6月残高]]&gt;0,テーブル22[[#This Row],[1-6月残高]]+テーブル22[[#This Row],[7-9月計]]-テーブル22[[#This Row],[入金額3]]))</f>
        <v>0</v>
      </c>
      <c r="AE146" s="42"/>
      <c r="AF146" s="42"/>
      <c r="AG146" s="42"/>
      <c r="AH146" s="42">
        <f>SUM(テーブル22[[#This Row],[10月]:[12月]])</f>
        <v>0</v>
      </c>
      <c r="AI146" s="41"/>
      <c r="AJ146" s="42"/>
      <c r="AK146" s="42">
        <f>IF(テーブル22[[#This Row],[1-9月残高]]=0,テーブル22[[#This Row],[10-12月計]]-テーブル22[[#This Row],[入金額4]],IF(テーブル22[[#This Row],[1-9月残高]]&gt;0,テーブル22[[#This Row],[1-9月残高]]+テーブル22[[#This Row],[10-12月計]]-テーブル22[[#This Row],[入金額4]]))</f>
        <v>0</v>
      </c>
      <c r="AL146" s="42">
        <f>SUM(テーブル22[[#This Row],[1-3月計]],テーブル22[[#This Row],[4-6月計]],テーブル22[[#This Row],[7-9月計]],テーブル22[[#This Row],[10-12月計]]-テーブル22[[#This Row],[入金合計]])</f>
        <v>0</v>
      </c>
      <c r="AM146" s="42">
        <f>SUM(テーブル22[[#This Row],[入金額]],テーブル22[[#This Row],[入金額2]],テーブル22[[#This Row],[入金額3]],テーブル22[[#This Row],[入金額4]])</f>
        <v>0</v>
      </c>
      <c r="AN146" s="38">
        <f t="shared" si="2"/>
        <v>0</v>
      </c>
    </row>
    <row r="147" spans="1:40" hidden="1" x14ac:dyDescent="0.15">
      <c r="A147" s="43">
        <v>693</v>
      </c>
      <c r="B147" s="38"/>
      <c r="C147" s="43"/>
      <c r="D147" s="37" t="s">
        <v>1869</v>
      </c>
      <c r="E147" s="37"/>
      <c r="F147" s="37"/>
      <c r="G147" s="37"/>
      <c r="H147" s="37"/>
      <c r="I147" s="38"/>
      <c r="J147" s="39">
        <v>0</v>
      </c>
      <c r="K147" s="39">
        <v>0</v>
      </c>
      <c r="L147" s="39">
        <v>0</v>
      </c>
      <c r="M147" s="44">
        <f>SUM(テーブル22[[#This Row],[1月]:[3月]])</f>
        <v>0</v>
      </c>
      <c r="N147" s="41"/>
      <c r="O147" s="39"/>
      <c r="P1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7" s="42">
        <v>0</v>
      </c>
      <c r="R147" s="42">
        <v>0</v>
      </c>
      <c r="S147" s="42">
        <v>0</v>
      </c>
      <c r="T147" s="42">
        <f>SUM(テーブル22[[#This Row],[4月]:[6月]])</f>
        <v>0</v>
      </c>
      <c r="U147" s="41"/>
      <c r="V147" s="42"/>
      <c r="W147" s="42">
        <f>IF(テーブル22[[#This Row],[1-3月残高]]="",テーブル22[[#This Row],[4-6月計]]-テーブル22[[#This Row],[入金額2]],IF(テーブル22[[#This Row],[1-3月残高]]&gt;0,テーブル22[[#This Row],[1-3月残高]]+テーブル22[[#This Row],[4-6月計]]-テーブル22[[#This Row],[入金額2]]))</f>
        <v>0</v>
      </c>
      <c r="X147" s="42"/>
      <c r="Y147" s="42"/>
      <c r="Z147" s="42"/>
      <c r="AA147" s="42">
        <f>SUM(テーブル22[[#This Row],[7月]:[9月]])</f>
        <v>0</v>
      </c>
      <c r="AB147" s="41"/>
      <c r="AC147" s="42"/>
      <c r="AD147" s="42">
        <f>IF(テーブル22[[#This Row],[1-6月残高]]=0,テーブル22[[#This Row],[7-9月計]]-テーブル22[[#This Row],[入金額3]],IF(テーブル22[[#This Row],[1-6月残高]]&gt;0,テーブル22[[#This Row],[1-6月残高]]+テーブル22[[#This Row],[7-9月計]]-テーブル22[[#This Row],[入金額3]]))</f>
        <v>0</v>
      </c>
      <c r="AE147" s="42"/>
      <c r="AF147" s="42"/>
      <c r="AG147" s="42"/>
      <c r="AH147" s="42">
        <f>SUM(テーブル22[[#This Row],[10月]:[12月]])</f>
        <v>0</v>
      </c>
      <c r="AI147" s="41"/>
      <c r="AJ147" s="42"/>
      <c r="AK147" s="42">
        <f>IF(テーブル22[[#This Row],[1-9月残高]]=0,テーブル22[[#This Row],[10-12月計]]-テーブル22[[#This Row],[入金額4]],IF(テーブル22[[#This Row],[1-9月残高]]&gt;0,テーブル22[[#This Row],[1-9月残高]]+テーブル22[[#This Row],[10-12月計]]-テーブル22[[#This Row],[入金額4]]))</f>
        <v>0</v>
      </c>
      <c r="AL147" s="42">
        <f>SUM(テーブル22[[#This Row],[1-3月計]],テーブル22[[#This Row],[4-6月計]],テーブル22[[#This Row],[7-9月計]],テーブル22[[#This Row],[10-12月計]]-テーブル22[[#This Row],[入金合計]])</f>
        <v>0</v>
      </c>
      <c r="AM147" s="42">
        <f>SUM(テーブル22[[#This Row],[入金額]],テーブル22[[#This Row],[入金額2]],テーブル22[[#This Row],[入金額3]],テーブル22[[#This Row],[入金額4]])</f>
        <v>0</v>
      </c>
      <c r="AN147" s="38">
        <f t="shared" si="2"/>
        <v>0</v>
      </c>
    </row>
    <row r="148" spans="1:40" hidden="1" x14ac:dyDescent="0.15">
      <c r="A148" s="43">
        <v>705</v>
      </c>
      <c r="B148" s="38"/>
      <c r="C148" s="43"/>
      <c r="D148" s="37" t="s">
        <v>795</v>
      </c>
      <c r="E148" s="37" t="s">
        <v>244</v>
      </c>
      <c r="F148" s="37" t="s">
        <v>796</v>
      </c>
      <c r="G148" s="37" t="s">
        <v>797</v>
      </c>
      <c r="H148" s="37"/>
      <c r="I148" s="38"/>
      <c r="J148" s="39">
        <v>2070</v>
      </c>
      <c r="K148" s="39">
        <v>150</v>
      </c>
      <c r="L148" s="39">
        <v>675</v>
      </c>
      <c r="M148" s="44">
        <f>SUM(テーブル22[[#This Row],[1月]:[3月]])</f>
        <v>2895</v>
      </c>
      <c r="N148" s="41">
        <v>41374</v>
      </c>
      <c r="O148" s="39">
        <v>2895</v>
      </c>
      <c r="P1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8" s="42">
        <v>120</v>
      </c>
      <c r="R148" s="42">
        <v>0</v>
      </c>
      <c r="S148" s="42">
        <v>0</v>
      </c>
      <c r="T148" s="42">
        <f>SUM(テーブル22[[#This Row],[4月]:[6月]])</f>
        <v>120</v>
      </c>
      <c r="U148" s="41"/>
      <c r="V148" s="42"/>
      <c r="W148" s="42">
        <f>IF(テーブル22[[#This Row],[1-3月残高]]="",テーブル22[[#This Row],[4-6月計]]-テーブル22[[#This Row],[入金額2]],IF(テーブル22[[#This Row],[1-3月残高]]&gt;0,テーブル22[[#This Row],[1-3月残高]]+テーブル22[[#This Row],[4-6月計]]-テーブル22[[#This Row],[入金額2]]))</f>
        <v>120</v>
      </c>
      <c r="X148" s="42"/>
      <c r="Y148" s="42"/>
      <c r="Z148" s="42"/>
      <c r="AA148" s="42">
        <f>SUM(テーブル22[[#This Row],[7月]:[9月]])</f>
        <v>0</v>
      </c>
      <c r="AB148" s="41"/>
      <c r="AC148" s="42"/>
      <c r="AD148" s="42">
        <f>IF(テーブル22[[#This Row],[1-6月残高]]=0,テーブル22[[#This Row],[7-9月計]]-テーブル22[[#This Row],[入金額3]],IF(テーブル22[[#This Row],[1-6月残高]]&gt;0,テーブル22[[#This Row],[1-6月残高]]+テーブル22[[#This Row],[7-9月計]]-テーブル22[[#This Row],[入金額3]]))</f>
        <v>120</v>
      </c>
      <c r="AE148" s="42"/>
      <c r="AF148" s="42"/>
      <c r="AG148" s="42"/>
      <c r="AH148" s="42">
        <f>SUM(テーブル22[[#This Row],[10月]:[12月]])</f>
        <v>0</v>
      </c>
      <c r="AI148" s="41"/>
      <c r="AJ148" s="42"/>
      <c r="AK148" s="42">
        <f>IF(テーブル22[[#This Row],[1-9月残高]]=0,テーブル22[[#This Row],[10-12月計]]-テーブル22[[#This Row],[入金額4]],IF(テーブル22[[#This Row],[1-9月残高]]&gt;0,テーブル22[[#This Row],[1-9月残高]]+テーブル22[[#This Row],[10-12月計]]-テーブル22[[#This Row],[入金額4]]))</f>
        <v>120</v>
      </c>
      <c r="AL148" s="42">
        <f>SUM(テーブル22[[#This Row],[1-3月計]],テーブル22[[#This Row],[4-6月計]],テーブル22[[#This Row],[7-9月計]],テーブル22[[#This Row],[10-12月計]]-テーブル22[[#This Row],[入金合計]])</f>
        <v>120</v>
      </c>
      <c r="AM148" s="42">
        <f>SUM(テーブル22[[#This Row],[入金額]],テーブル22[[#This Row],[入金額2]],テーブル22[[#This Row],[入金額3]],テーブル22[[#This Row],[入金額4]])</f>
        <v>2895</v>
      </c>
      <c r="AN148" s="38">
        <f t="shared" si="2"/>
        <v>3015</v>
      </c>
    </row>
    <row r="149" spans="1:40" hidden="1" x14ac:dyDescent="0.15">
      <c r="A149" s="43">
        <v>801</v>
      </c>
      <c r="B149" s="38"/>
      <c r="C149" s="43"/>
      <c r="D149" s="37" t="s">
        <v>798</v>
      </c>
      <c r="E149" s="37" t="s">
        <v>215</v>
      </c>
      <c r="F149" s="37" t="s">
        <v>799</v>
      </c>
      <c r="G149" s="37" t="s">
        <v>322</v>
      </c>
      <c r="H149" s="37"/>
      <c r="I149" s="38"/>
      <c r="J149" s="39">
        <v>1830</v>
      </c>
      <c r="K149" s="39">
        <v>690</v>
      </c>
      <c r="L149" s="39">
        <v>1050</v>
      </c>
      <c r="M149" s="44">
        <f>SUM(テーブル22[[#This Row],[1月]:[3月]])</f>
        <v>3570</v>
      </c>
      <c r="N149" s="41">
        <v>41372</v>
      </c>
      <c r="O149" s="39">
        <v>3570</v>
      </c>
      <c r="P14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49" s="42">
        <v>1560</v>
      </c>
      <c r="R149" s="42">
        <v>900</v>
      </c>
      <c r="S149" s="42">
        <v>1575</v>
      </c>
      <c r="T149" s="42">
        <f>SUM(テーブル22[[#This Row],[4月]:[6月]])</f>
        <v>4035</v>
      </c>
      <c r="U149" s="41"/>
      <c r="V149" s="42"/>
      <c r="W149" s="42">
        <f>IF(テーブル22[[#This Row],[1-3月残高]]="",テーブル22[[#This Row],[4-6月計]]-テーブル22[[#This Row],[入金額2]],IF(テーブル22[[#This Row],[1-3月残高]]&gt;0,テーブル22[[#This Row],[1-3月残高]]+テーブル22[[#This Row],[4-6月計]]-テーブル22[[#This Row],[入金額2]]))</f>
        <v>4035</v>
      </c>
      <c r="X149" s="42"/>
      <c r="Y149" s="42"/>
      <c r="Z149" s="42"/>
      <c r="AA149" s="42">
        <f>SUM(テーブル22[[#This Row],[7月]:[9月]])</f>
        <v>0</v>
      </c>
      <c r="AB149" s="41"/>
      <c r="AC149" s="42"/>
      <c r="AD149" s="42">
        <f>IF(テーブル22[[#This Row],[1-6月残高]]=0,テーブル22[[#This Row],[7-9月計]]-テーブル22[[#This Row],[入金額3]],IF(テーブル22[[#This Row],[1-6月残高]]&gt;0,テーブル22[[#This Row],[1-6月残高]]+テーブル22[[#This Row],[7-9月計]]-テーブル22[[#This Row],[入金額3]]))</f>
        <v>4035</v>
      </c>
      <c r="AE149" s="42"/>
      <c r="AF149" s="42"/>
      <c r="AG149" s="42"/>
      <c r="AH149" s="42">
        <f>SUM(テーブル22[[#This Row],[10月]:[12月]])</f>
        <v>0</v>
      </c>
      <c r="AI149" s="41"/>
      <c r="AJ149" s="42"/>
      <c r="AK149" s="42">
        <f>IF(テーブル22[[#This Row],[1-9月残高]]=0,テーブル22[[#This Row],[10-12月計]]-テーブル22[[#This Row],[入金額4]],IF(テーブル22[[#This Row],[1-9月残高]]&gt;0,テーブル22[[#This Row],[1-9月残高]]+テーブル22[[#This Row],[10-12月計]]-テーブル22[[#This Row],[入金額4]]))</f>
        <v>4035</v>
      </c>
      <c r="AL149" s="42">
        <f>SUM(テーブル22[[#This Row],[1-3月計]],テーブル22[[#This Row],[4-6月計]],テーブル22[[#This Row],[7-9月計]],テーブル22[[#This Row],[10-12月計]]-テーブル22[[#This Row],[入金合計]])</f>
        <v>4035</v>
      </c>
      <c r="AM149" s="42">
        <f>SUM(テーブル22[[#This Row],[入金額]],テーブル22[[#This Row],[入金額2]],テーブル22[[#This Row],[入金額3]],テーブル22[[#This Row],[入金額4]])</f>
        <v>3570</v>
      </c>
      <c r="AN149" s="38">
        <f t="shared" si="2"/>
        <v>7605</v>
      </c>
    </row>
    <row r="150" spans="1:40" hidden="1" x14ac:dyDescent="0.15">
      <c r="A150" s="43">
        <v>803</v>
      </c>
      <c r="B150" s="38"/>
      <c r="C150" s="43"/>
      <c r="D150" s="37" t="s">
        <v>438</v>
      </c>
      <c r="E150" s="37" t="s">
        <v>215</v>
      </c>
      <c r="F150" s="37" t="s">
        <v>800</v>
      </c>
      <c r="G150" s="37" t="s">
        <v>801</v>
      </c>
      <c r="H150" s="37"/>
      <c r="I150" s="38"/>
      <c r="J150" s="39">
        <v>0</v>
      </c>
      <c r="K150" s="39">
        <v>0</v>
      </c>
      <c r="L150" s="39">
        <v>0</v>
      </c>
      <c r="M150" s="44">
        <f>SUM(テーブル22[[#This Row],[1月]:[3月]])</f>
        <v>0</v>
      </c>
      <c r="N150" s="41"/>
      <c r="O150" s="39"/>
      <c r="P15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0" s="42">
        <v>0</v>
      </c>
      <c r="R150" s="42">
        <v>0</v>
      </c>
      <c r="S150" s="42">
        <v>0</v>
      </c>
      <c r="T150" s="42">
        <f>SUM(テーブル22[[#This Row],[4月]:[6月]])</f>
        <v>0</v>
      </c>
      <c r="U150" s="41"/>
      <c r="V150" s="42"/>
      <c r="W150" s="42">
        <f>IF(テーブル22[[#This Row],[1-3月残高]]="",テーブル22[[#This Row],[4-6月計]]-テーブル22[[#This Row],[入金額2]],IF(テーブル22[[#This Row],[1-3月残高]]&gt;0,テーブル22[[#This Row],[1-3月残高]]+テーブル22[[#This Row],[4-6月計]]-テーブル22[[#This Row],[入金額2]]))</f>
        <v>0</v>
      </c>
      <c r="X150" s="42"/>
      <c r="Y150" s="42"/>
      <c r="Z150" s="42"/>
      <c r="AA150" s="42">
        <f>SUM(テーブル22[[#This Row],[7月]:[9月]])</f>
        <v>0</v>
      </c>
      <c r="AB150" s="41"/>
      <c r="AC150" s="42"/>
      <c r="AD150" s="42">
        <f>IF(テーブル22[[#This Row],[1-6月残高]]=0,テーブル22[[#This Row],[7-9月計]]-テーブル22[[#This Row],[入金額3]],IF(テーブル22[[#This Row],[1-6月残高]]&gt;0,テーブル22[[#This Row],[1-6月残高]]+テーブル22[[#This Row],[7-9月計]]-テーブル22[[#This Row],[入金額3]]))</f>
        <v>0</v>
      </c>
      <c r="AE150" s="42"/>
      <c r="AF150" s="42"/>
      <c r="AG150" s="42"/>
      <c r="AH150" s="42">
        <f>SUM(テーブル22[[#This Row],[10月]:[12月]])</f>
        <v>0</v>
      </c>
      <c r="AI150" s="41"/>
      <c r="AJ150" s="42"/>
      <c r="AK150" s="42">
        <f>IF(テーブル22[[#This Row],[1-9月残高]]=0,テーブル22[[#This Row],[10-12月計]]-テーブル22[[#This Row],[入金額4]],IF(テーブル22[[#This Row],[1-9月残高]]&gt;0,テーブル22[[#This Row],[1-9月残高]]+テーブル22[[#This Row],[10-12月計]]-テーブル22[[#This Row],[入金額4]]))</f>
        <v>0</v>
      </c>
      <c r="AL150" s="42">
        <f>SUM(テーブル22[[#This Row],[1-3月計]],テーブル22[[#This Row],[4-6月計]],テーブル22[[#This Row],[7-9月計]],テーブル22[[#This Row],[10-12月計]]-テーブル22[[#This Row],[入金合計]])</f>
        <v>0</v>
      </c>
      <c r="AM150" s="42">
        <f>SUM(テーブル22[[#This Row],[入金額]],テーブル22[[#This Row],[入金額2]],テーブル22[[#This Row],[入金額3]],テーブル22[[#This Row],[入金額4]])</f>
        <v>0</v>
      </c>
      <c r="AN150" s="38">
        <f t="shared" si="2"/>
        <v>0</v>
      </c>
    </row>
    <row r="151" spans="1:40" hidden="1" x14ac:dyDescent="0.15">
      <c r="A151" s="43">
        <v>805</v>
      </c>
      <c r="B151" s="38"/>
      <c r="C151" s="43"/>
      <c r="D151" s="37" t="s">
        <v>802</v>
      </c>
      <c r="E151" s="37" t="s">
        <v>117</v>
      </c>
      <c r="F151" s="37" t="s">
        <v>803</v>
      </c>
      <c r="G151" s="37" t="s">
        <v>804</v>
      </c>
      <c r="H151" s="37"/>
      <c r="I151" s="38"/>
      <c r="J151" s="39">
        <v>4020</v>
      </c>
      <c r="K151" s="39">
        <v>2010</v>
      </c>
      <c r="L151" s="39">
        <v>210</v>
      </c>
      <c r="M151" s="44">
        <f>SUM(テーブル22[[#This Row],[1月]:[3月]])</f>
        <v>6240</v>
      </c>
      <c r="N151" s="41">
        <v>41372</v>
      </c>
      <c r="O151" s="39">
        <v>6240</v>
      </c>
      <c r="P1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1" s="42">
        <v>1950</v>
      </c>
      <c r="R151" s="42">
        <v>1200</v>
      </c>
      <c r="S151" s="42">
        <v>1740</v>
      </c>
      <c r="T151" s="42">
        <f>SUM(テーブル22[[#This Row],[4月]:[6月]])</f>
        <v>4890</v>
      </c>
      <c r="U151" s="41"/>
      <c r="V151" s="42"/>
      <c r="W151" s="42">
        <f>IF(テーブル22[[#This Row],[1-3月残高]]="",テーブル22[[#This Row],[4-6月計]]-テーブル22[[#This Row],[入金額2]],IF(テーブル22[[#This Row],[1-3月残高]]&gt;0,テーブル22[[#This Row],[1-3月残高]]+テーブル22[[#This Row],[4-6月計]]-テーブル22[[#This Row],[入金額2]]))</f>
        <v>4890</v>
      </c>
      <c r="X151" s="42"/>
      <c r="Y151" s="42"/>
      <c r="Z151" s="42"/>
      <c r="AA151" s="42">
        <f>SUM(テーブル22[[#This Row],[7月]:[9月]])</f>
        <v>0</v>
      </c>
      <c r="AB151" s="41"/>
      <c r="AC151" s="42"/>
      <c r="AD151" s="42">
        <f>IF(テーブル22[[#This Row],[1-6月残高]]=0,テーブル22[[#This Row],[7-9月計]]-テーブル22[[#This Row],[入金額3]],IF(テーブル22[[#This Row],[1-6月残高]]&gt;0,テーブル22[[#This Row],[1-6月残高]]+テーブル22[[#This Row],[7-9月計]]-テーブル22[[#This Row],[入金額3]]))</f>
        <v>4890</v>
      </c>
      <c r="AE151" s="42"/>
      <c r="AF151" s="42"/>
      <c r="AG151" s="42"/>
      <c r="AH151" s="42">
        <f>SUM(テーブル22[[#This Row],[10月]:[12月]])</f>
        <v>0</v>
      </c>
      <c r="AI151" s="41"/>
      <c r="AJ151" s="42"/>
      <c r="AK151" s="42">
        <f>IF(テーブル22[[#This Row],[1-9月残高]]=0,テーブル22[[#This Row],[10-12月計]]-テーブル22[[#This Row],[入金額4]],IF(テーブル22[[#This Row],[1-9月残高]]&gt;0,テーブル22[[#This Row],[1-9月残高]]+テーブル22[[#This Row],[10-12月計]]-テーブル22[[#This Row],[入金額4]]))</f>
        <v>4890</v>
      </c>
      <c r="AL151" s="42">
        <f>SUM(テーブル22[[#This Row],[1-3月計]],テーブル22[[#This Row],[4-6月計]],テーブル22[[#This Row],[7-9月計]],テーブル22[[#This Row],[10-12月計]]-テーブル22[[#This Row],[入金合計]])</f>
        <v>4890</v>
      </c>
      <c r="AM151" s="42">
        <f>SUM(テーブル22[[#This Row],[入金額]],テーブル22[[#This Row],[入金額2]],テーブル22[[#This Row],[入金額3]],テーブル22[[#This Row],[入金額4]])</f>
        <v>6240</v>
      </c>
      <c r="AN151" s="38">
        <f t="shared" si="2"/>
        <v>11130</v>
      </c>
    </row>
    <row r="152" spans="1:40" hidden="1" x14ac:dyDescent="0.15">
      <c r="A152" s="43">
        <v>808</v>
      </c>
      <c r="B152" s="38"/>
      <c r="C152" s="43"/>
      <c r="D152" s="37" t="s">
        <v>805</v>
      </c>
      <c r="E152" s="37" t="s">
        <v>117</v>
      </c>
      <c r="F152" s="37" t="s">
        <v>803</v>
      </c>
      <c r="G152" s="37" t="s">
        <v>806</v>
      </c>
      <c r="H152" s="37"/>
      <c r="I152" s="38"/>
      <c r="J152" s="39">
        <v>0</v>
      </c>
      <c r="K152" s="39">
        <v>0</v>
      </c>
      <c r="L152" s="39">
        <v>0</v>
      </c>
      <c r="M152" s="44">
        <f>SUM(テーブル22[[#This Row],[1月]:[3月]])</f>
        <v>0</v>
      </c>
      <c r="N152" s="41"/>
      <c r="O152" s="39"/>
      <c r="P1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2" s="42">
        <v>0</v>
      </c>
      <c r="R152" s="42">
        <v>0</v>
      </c>
      <c r="S152" s="42">
        <v>0</v>
      </c>
      <c r="T152" s="42">
        <f>SUM(テーブル22[[#This Row],[4月]:[6月]])</f>
        <v>0</v>
      </c>
      <c r="U152" s="41"/>
      <c r="V152" s="42"/>
      <c r="W152" s="42">
        <f>IF(テーブル22[[#This Row],[1-3月残高]]="",テーブル22[[#This Row],[4-6月計]]-テーブル22[[#This Row],[入金額2]],IF(テーブル22[[#This Row],[1-3月残高]]&gt;0,テーブル22[[#This Row],[1-3月残高]]+テーブル22[[#This Row],[4-6月計]]-テーブル22[[#This Row],[入金額2]]))</f>
        <v>0</v>
      </c>
      <c r="X152" s="42"/>
      <c r="Y152" s="42"/>
      <c r="Z152" s="42"/>
      <c r="AA152" s="42">
        <f>SUM(テーブル22[[#This Row],[7月]:[9月]])</f>
        <v>0</v>
      </c>
      <c r="AB152" s="41"/>
      <c r="AC152" s="42"/>
      <c r="AD152" s="42">
        <f>IF(テーブル22[[#This Row],[1-6月残高]]=0,テーブル22[[#This Row],[7-9月計]]-テーブル22[[#This Row],[入金額3]],IF(テーブル22[[#This Row],[1-6月残高]]&gt;0,テーブル22[[#This Row],[1-6月残高]]+テーブル22[[#This Row],[7-9月計]]-テーブル22[[#This Row],[入金額3]]))</f>
        <v>0</v>
      </c>
      <c r="AE152" s="42"/>
      <c r="AF152" s="42"/>
      <c r="AG152" s="42"/>
      <c r="AH152" s="42">
        <f>SUM(テーブル22[[#This Row],[10月]:[12月]])</f>
        <v>0</v>
      </c>
      <c r="AI152" s="41"/>
      <c r="AJ152" s="42"/>
      <c r="AK152" s="42">
        <f>IF(テーブル22[[#This Row],[1-9月残高]]=0,テーブル22[[#This Row],[10-12月計]]-テーブル22[[#This Row],[入金額4]],IF(テーブル22[[#This Row],[1-9月残高]]&gt;0,テーブル22[[#This Row],[1-9月残高]]+テーブル22[[#This Row],[10-12月計]]-テーブル22[[#This Row],[入金額4]]))</f>
        <v>0</v>
      </c>
      <c r="AL152" s="42">
        <f>SUM(テーブル22[[#This Row],[1-3月計]],テーブル22[[#This Row],[4-6月計]],テーブル22[[#This Row],[7-9月計]],テーブル22[[#This Row],[10-12月計]]-テーブル22[[#This Row],[入金合計]])</f>
        <v>0</v>
      </c>
      <c r="AM152" s="42">
        <f>SUM(テーブル22[[#This Row],[入金額]],テーブル22[[#This Row],[入金額2]],テーブル22[[#This Row],[入金額3]],テーブル22[[#This Row],[入金額4]])</f>
        <v>0</v>
      </c>
      <c r="AN152" s="38">
        <f t="shared" si="2"/>
        <v>0</v>
      </c>
    </row>
    <row r="153" spans="1:40" hidden="1" x14ac:dyDescent="0.15">
      <c r="A153" s="43">
        <v>809</v>
      </c>
      <c r="B153" s="38"/>
      <c r="C153" s="43"/>
      <c r="D153" s="37" t="s">
        <v>323</v>
      </c>
      <c r="E153" s="37" t="s">
        <v>79</v>
      </c>
      <c r="F153" s="37" t="s">
        <v>807</v>
      </c>
      <c r="G153" s="37" t="s">
        <v>323</v>
      </c>
      <c r="H153" s="37"/>
      <c r="I153" s="38"/>
      <c r="J153" s="39">
        <v>0</v>
      </c>
      <c r="K153" s="39">
        <v>0</v>
      </c>
      <c r="L153" s="39">
        <v>0</v>
      </c>
      <c r="M153" s="44">
        <f>SUM(テーブル22[[#This Row],[1月]:[3月]])</f>
        <v>0</v>
      </c>
      <c r="N153" s="41"/>
      <c r="O153" s="39"/>
      <c r="P1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3" s="42">
        <v>0</v>
      </c>
      <c r="R153" s="42">
        <v>0</v>
      </c>
      <c r="S153" s="42">
        <v>0</v>
      </c>
      <c r="T153" s="42">
        <f>SUM(テーブル22[[#This Row],[4月]:[6月]])</f>
        <v>0</v>
      </c>
      <c r="U153" s="41"/>
      <c r="V153" s="42"/>
      <c r="W153" s="42">
        <f>IF(テーブル22[[#This Row],[1-3月残高]]="",テーブル22[[#This Row],[4-6月計]]-テーブル22[[#This Row],[入金額2]],IF(テーブル22[[#This Row],[1-3月残高]]&gt;0,テーブル22[[#This Row],[1-3月残高]]+テーブル22[[#This Row],[4-6月計]]-テーブル22[[#This Row],[入金額2]]))</f>
        <v>0</v>
      </c>
      <c r="X153" s="42"/>
      <c r="Y153" s="42"/>
      <c r="Z153" s="42"/>
      <c r="AA153" s="42">
        <f>SUM(テーブル22[[#This Row],[7月]:[9月]])</f>
        <v>0</v>
      </c>
      <c r="AB153" s="41"/>
      <c r="AC153" s="42"/>
      <c r="AD153" s="42">
        <f>IF(テーブル22[[#This Row],[1-6月残高]]=0,テーブル22[[#This Row],[7-9月計]]-テーブル22[[#This Row],[入金額3]],IF(テーブル22[[#This Row],[1-6月残高]]&gt;0,テーブル22[[#This Row],[1-6月残高]]+テーブル22[[#This Row],[7-9月計]]-テーブル22[[#This Row],[入金額3]]))</f>
        <v>0</v>
      </c>
      <c r="AE153" s="42"/>
      <c r="AF153" s="42"/>
      <c r="AG153" s="42"/>
      <c r="AH153" s="42">
        <f>SUM(テーブル22[[#This Row],[10月]:[12月]])</f>
        <v>0</v>
      </c>
      <c r="AI153" s="41"/>
      <c r="AJ153" s="42"/>
      <c r="AK153" s="42">
        <f>IF(テーブル22[[#This Row],[1-9月残高]]=0,テーブル22[[#This Row],[10-12月計]]-テーブル22[[#This Row],[入金額4]],IF(テーブル22[[#This Row],[1-9月残高]]&gt;0,テーブル22[[#This Row],[1-9月残高]]+テーブル22[[#This Row],[10-12月計]]-テーブル22[[#This Row],[入金額4]]))</f>
        <v>0</v>
      </c>
      <c r="AL153" s="42">
        <f>SUM(テーブル22[[#This Row],[1-3月計]],テーブル22[[#This Row],[4-6月計]],テーブル22[[#This Row],[7-9月計]],テーブル22[[#This Row],[10-12月計]]-テーブル22[[#This Row],[入金合計]])</f>
        <v>0</v>
      </c>
      <c r="AM153" s="42">
        <f>SUM(テーブル22[[#This Row],[入金額]],テーブル22[[#This Row],[入金額2]],テーブル22[[#This Row],[入金額3]],テーブル22[[#This Row],[入金額4]])</f>
        <v>0</v>
      </c>
      <c r="AN153" s="38">
        <f t="shared" si="2"/>
        <v>0</v>
      </c>
    </row>
    <row r="154" spans="1:40" hidden="1" x14ac:dyDescent="0.15">
      <c r="A154" s="43">
        <v>810</v>
      </c>
      <c r="B154" s="38"/>
      <c r="C154" s="43"/>
      <c r="D154" s="37" t="s">
        <v>808</v>
      </c>
      <c r="E154" s="37" t="s">
        <v>160</v>
      </c>
      <c r="F154" s="37" t="s">
        <v>809</v>
      </c>
      <c r="G154" s="37" t="s">
        <v>810</v>
      </c>
      <c r="H154" s="37"/>
      <c r="I154" s="38"/>
      <c r="J154" s="39">
        <v>0</v>
      </c>
      <c r="K154" s="39">
        <v>0</v>
      </c>
      <c r="L154" s="39">
        <v>0</v>
      </c>
      <c r="M154" s="44">
        <f>SUM(テーブル22[[#This Row],[1月]:[3月]])</f>
        <v>0</v>
      </c>
      <c r="N154" s="41"/>
      <c r="O154" s="39"/>
      <c r="P1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4" s="42">
        <v>0</v>
      </c>
      <c r="R154" s="42">
        <v>0</v>
      </c>
      <c r="S154" s="42">
        <v>0</v>
      </c>
      <c r="T154" s="42">
        <f>SUM(テーブル22[[#This Row],[4月]:[6月]])</f>
        <v>0</v>
      </c>
      <c r="U154" s="41"/>
      <c r="V154" s="42"/>
      <c r="W154" s="42">
        <f>IF(テーブル22[[#This Row],[1-3月残高]]="",テーブル22[[#This Row],[4-6月計]]-テーブル22[[#This Row],[入金額2]],IF(テーブル22[[#This Row],[1-3月残高]]&gt;0,テーブル22[[#This Row],[1-3月残高]]+テーブル22[[#This Row],[4-6月計]]-テーブル22[[#This Row],[入金額2]]))</f>
        <v>0</v>
      </c>
      <c r="X154" s="42"/>
      <c r="Y154" s="42"/>
      <c r="Z154" s="42"/>
      <c r="AA154" s="42">
        <f>SUM(テーブル22[[#This Row],[7月]:[9月]])</f>
        <v>0</v>
      </c>
      <c r="AB154" s="41"/>
      <c r="AC154" s="42"/>
      <c r="AD154" s="42">
        <f>IF(テーブル22[[#This Row],[1-6月残高]]=0,テーブル22[[#This Row],[7-9月計]]-テーブル22[[#This Row],[入金額3]],IF(テーブル22[[#This Row],[1-6月残高]]&gt;0,テーブル22[[#This Row],[1-6月残高]]+テーブル22[[#This Row],[7-9月計]]-テーブル22[[#This Row],[入金額3]]))</f>
        <v>0</v>
      </c>
      <c r="AE154" s="42"/>
      <c r="AF154" s="42"/>
      <c r="AG154" s="42"/>
      <c r="AH154" s="42">
        <f>SUM(テーブル22[[#This Row],[10月]:[12月]])</f>
        <v>0</v>
      </c>
      <c r="AI154" s="41"/>
      <c r="AJ154" s="42"/>
      <c r="AK154" s="42">
        <f>IF(テーブル22[[#This Row],[1-9月残高]]=0,テーブル22[[#This Row],[10-12月計]]-テーブル22[[#This Row],[入金額4]],IF(テーブル22[[#This Row],[1-9月残高]]&gt;0,テーブル22[[#This Row],[1-9月残高]]+テーブル22[[#This Row],[10-12月計]]-テーブル22[[#This Row],[入金額4]]))</f>
        <v>0</v>
      </c>
      <c r="AL154" s="42">
        <f>SUM(テーブル22[[#This Row],[1-3月計]],テーブル22[[#This Row],[4-6月計]],テーブル22[[#This Row],[7-9月計]],テーブル22[[#This Row],[10-12月計]]-テーブル22[[#This Row],[入金合計]])</f>
        <v>0</v>
      </c>
      <c r="AM154" s="42">
        <f>SUM(テーブル22[[#This Row],[入金額]],テーブル22[[#This Row],[入金額2]],テーブル22[[#This Row],[入金額3]],テーブル22[[#This Row],[入金額4]])</f>
        <v>0</v>
      </c>
      <c r="AN154" s="38">
        <f t="shared" si="2"/>
        <v>0</v>
      </c>
    </row>
    <row r="155" spans="1:40" hidden="1" x14ac:dyDescent="0.15">
      <c r="A155" s="43">
        <v>811</v>
      </c>
      <c r="B155" s="38"/>
      <c r="C155" s="43"/>
      <c r="D155" s="37" t="s">
        <v>811</v>
      </c>
      <c r="E155" s="37" t="s">
        <v>76</v>
      </c>
      <c r="F155" s="37" t="s">
        <v>812</v>
      </c>
      <c r="G155" s="37" t="s">
        <v>813</v>
      </c>
      <c r="H155" s="37"/>
      <c r="I155" s="38"/>
      <c r="J155" s="39">
        <v>0</v>
      </c>
      <c r="K155" s="39">
        <v>0</v>
      </c>
      <c r="L155" s="39">
        <v>0</v>
      </c>
      <c r="M155" s="44">
        <f>SUM(テーブル22[[#This Row],[1月]:[3月]])</f>
        <v>0</v>
      </c>
      <c r="N155" s="41"/>
      <c r="O155" s="39"/>
      <c r="P1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5" s="42">
        <v>0</v>
      </c>
      <c r="R155" s="42">
        <v>0</v>
      </c>
      <c r="S155" s="42">
        <v>0</v>
      </c>
      <c r="T155" s="42">
        <f>SUM(テーブル22[[#This Row],[4月]:[6月]])</f>
        <v>0</v>
      </c>
      <c r="U155" s="41"/>
      <c r="V155" s="42"/>
      <c r="W155" s="42">
        <f>IF(テーブル22[[#This Row],[1-3月残高]]="",テーブル22[[#This Row],[4-6月計]]-テーブル22[[#This Row],[入金額2]],IF(テーブル22[[#This Row],[1-3月残高]]&gt;0,テーブル22[[#This Row],[1-3月残高]]+テーブル22[[#This Row],[4-6月計]]-テーブル22[[#This Row],[入金額2]]))</f>
        <v>0</v>
      </c>
      <c r="X155" s="42"/>
      <c r="Y155" s="42"/>
      <c r="Z155" s="42"/>
      <c r="AA155" s="42">
        <f>SUM(テーブル22[[#This Row],[7月]:[9月]])</f>
        <v>0</v>
      </c>
      <c r="AB155" s="41"/>
      <c r="AC155" s="42"/>
      <c r="AD155" s="42">
        <f>IF(テーブル22[[#This Row],[1-6月残高]]=0,テーブル22[[#This Row],[7-9月計]]-テーブル22[[#This Row],[入金額3]],IF(テーブル22[[#This Row],[1-6月残高]]&gt;0,テーブル22[[#This Row],[1-6月残高]]+テーブル22[[#This Row],[7-9月計]]-テーブル22[[#This Row],[入金額3]]))</f>
        <v>0</v>
      </c>
      <c r="AE155" s="42"/>
      <c r="AF155" s="42"/>
      <c r="AG155" s="42"/>
      <c r="AH155" s="42">
        <f>SUM(テーブル22[[#This Row],[10月]:[12月]])</f>
        <v>0</v>
      </c>
      <c r="AI155" s="41"/>
      <c r="AJ155" s="42"/>
      <c r="AK155" s="42">
        <f>IF(テーブル22[[#This Row],[1-9月残高]]=0,テーブル22[[#This Row],[10-12月計]]-テーブル22[[#This Row],[入金額4]],IF(テーブル22[[#This Row],[1-9月残高]]&gt;0,テーブル22[[#This Row],[1-9月残高]]+テーブル22[[#This Row],[10-12月計]]-テーブル22[[#This Row],[入金額4]]))</f>
        <v>0</v>
      </c>
      <c r="AL155" s="42">
        <f>SUM(テーブル22[[#This Row],[1-3月計]],テーブル22[[#This Row],[4-6月計]],テーブル22[[#This Row],[7-9月計]],テーブル22[[#This Row],[10-12月計]]-テーブル22[[#This Row],[入金合計]])</f>
        <v>0</v>
      </c>
      <c r="AM155" s="42">
        <f>SUM(テーブル22[[#This Row],[入金額]],テーブル22[[#This Row],[入金額2]],テーブル22[[#This Row],[入金額3]],テーブル22[[#This Row],[入金額4]])</f>
        <v>0</v>
      </c>
      <c r="AN155" s="38">
        <f t="shared" si="2"/>
        <v>0</v>
      </c>
    </row>
    <row r="156" spans="1:40" s="4" customFormat="1" hidden="1" x14ac:dyDescent="0.15">
      <c r="A156" s="45">
        <v>812</v>
      </c>
      <c r="B156" s="6" t="s">
        <v>1864</v>
      </c>
      <c r="C156" s="46"/>
      <c r="D156" s="46" t="s">
        <v>814</v>
      </c>
      <c r="E156" s="37"/>
      <c r="F156" s="37"/>
      <c r="G156" s="37"/>
      <c r="H156" s="37"/>
      <c r="I156" s="46"/>
      <c r="J156" s="64">
        <v>0</v>
      </c>
      <c r="K156" s="64">
        <v>0</v>
      </c>
      <c r="L156" s="64">
        <v>0</v>
      </c>
      <c r="M156" s="49">
        <f>SUM(テーブル22[[#This Row],[1月]:[3月]])</f>
        <v>0</v>
      </c>
      <c r="N156" s="52"/>
      <c r="O156" s="48"/>
      <c r="P156"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6" s="51">
        <v>0</v>
      </c>
      <c r="R156" s="51">
        <v>0</v>
      </c>
      <c r="S156" s="51">
        <v>0</v>
      </c>
      <c r="T156" s="51">
        <f>SUM(テーブル22[[#This Row],[4月]:[6月]])</f>
        <v>0</v>
      </c>
      <c r="U156" s="52"/>
      <c r="V156" s="51"/>
      <c r="W156" s="51">
        <f>IF(テーブル22[[#This Row],[1-3月残高]]="",テーブル22[[#This Row],[4-6月計]]-テーブル22[[#This Row],[入金額2]],IF(テーブル22[[#This Row],[1-3月残高]]&gt;0,テーブル22[[#This Row],[1-3月残高]]+テーブル22[[#This Row],[4-6月計]]-テーブル22[[#This Row],[入金額2]]))</f>
        <v>0</v>
      </c>
      <c r="X156" s="51"/>
      <c r="Y156" s="51"/>
      <c r="Z156" s="51"/>
      <c r="AA156" s="51">
        <f>SUM(テーブル22[[#This Row],[7月]:[9月]])</f>
        <v>0</v>
      </c>
      <c r="AB156" s="52"/>
      <c r="AC156" s="51"/>
      <c r="AD156" s="51">
        <f>IF(テーブル22[[#This Row],[1-6月残高]]=0,テーブル22[[#This Row],[7-9月計]]-テーブル22[[#This Row],[入金額3]],IF(テーブル22[[#This Row],[1-6月残高]]&gt;0,テーブル22[[#This Row],[1-6月残高]]+テーブル22[[#This Row],[7-9月計]]-テーブル22[[#This Row],[入金額3]]))</f>
        <v>0</v>
      </c>
      <c r="AE156" s="51"/>
      <c r="AF156" s="51"/>
      <c r="AG156" s="51"/>
      <c r="AH156" s="51">
        <f>SUM(テーブル22[[#This Row],[10月]:[12月]])</f>
        <v>0</v>
      </c>
      <c r="AI156" s="52"/>
      <c r="AJ156" s="51"/>
      <c r="AK156" s="51">
        <f>IF(テーブル22[[#This Row],[1-9月残高]]=0,テーブル22[[#This Row],[10-12月計]]-テーブル22[[#This Row],[入金額4]],IF(テーブル22[[#This Row],[1-9月残高]]&gt;0,テーブル22[[#This Row],[1-9月残高]]+テーブル22[[#This Row],[10-12月計]]-テーブル22[[#This Row],[入金額4]]))</f>
        <v>0</v>
      </c>
      <c r="AL156" s="51">
        <f>SUM(テーブル22[[#This Row],[1-3月計]],テーブル22[[#This Row],[4-6月計]],テーブル22[[#This Row],[7-9月計]],テーブル22[[#This Row],[10-12月計]]-テーブル22[[#This Row],[入金合計]])</f>
        <v>0</v>
      </c>
      <c r="AM156" s="51">
        <f>SUM(テーブル22[[#This Row],[入金額]],テーブル22[[#This Row],[入金額2]],テーブル22[[#This Row],[入金額3]],テーブル22[[#This Row],[入金額4]])</f>
        <v>0</v>
      </c>
      <c r="AN156" s="46">
        <f t="shared" si="2"/>
        <v>0</v>
      </c>
    </row>
    <row r="157" spans="1:40" s="4" customFormat="1" hidden="1" x14ac:dyDescent="0.15">
      <c r="A157" s="45">
        <v>813</v>
      </c>
      <c r="B157" s="6" t="s">
        <v>1864</v>
      </c>
      <c r="C157" s="46"/>
      <c r="D157" s="46" t="s">
        <v>815</v>
      </c>
      <c r="E157" s="37"/>
      <c r="F157" s="37"/>
      <c r="G157" s="37"/>
      <c r="H157" s="37"/>
      <c r="I157" s="46"/>
      <c r="J157" s="64">
        <v>0</v>
      </c>
      <c r="K157" s="64">
        <v>0</v>
      </c>
      <c r="L157" s="64">
        <v>0</v>
      </c>
      <c r="M157" s="49">
        <f>SUM(テーブル22[[#This Row],[1月]:[3月]])</f>
        <v>0</v>
      </c>
      <c r="N157" s="52"/>
      <c r="O157" s="48"/>
      <c r="P157"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7" s="51">
        <v>0</v>
      </c>
      <c r="R157" s="51">
        <v>0</v>
      </c>
      <c r="S157" s="51">
        <v>0</v>
      </c>
      <c r="T157" s="51">
        <f>SUM(テーブル22[[#This Row],[4月]:[6月]])</f>
        <v>0</v>
      </c>
      <c r="U157" s="52"/>
      <c r="V157" s="51"/>
      <c r="W157" s="51">
        <f>IF(テーブル22[[#This Row],[1-3月残高]]="",テーブル22[[#This Row],[4-6月計]]-テーブル22[[#This Row],[入金額2]],IF(テーブル22[[#This Row],[1-3月残高]]&gt;0,テーブル22[[#This Row],[1-3月残高]]+テーブル22[[#This Row],[4-6月計]]-テーブル22[[#This Row],[入金額2]]))</f>
        <v>0</v>
      </c>
      <c r="X157" s="51"/>
      <c r="Y157" s="51"/>
      <c r="Z157" s="51"/>
      <c r="AA157" s="51">
        <f>SUM(テーブル22[[#This Row],[7月]:[9月]])</f>
        <v>0</v>
      </c>
      <c r="AB157" s="52"/>
      <c r="AC157" s="51"/>
      <c r="AD157" s="51">
        <f>IF(テーブル22[[#This Row],[1-6月残高]]=0,テーブル22[[#This Row],[7-9月計]]-テーブル22[[#This Row],[入金額3]],IF(テーブル22[[#This Row],[1-6月残高]]&gt;0,テーブル22[[#This Row],[1-6月残高]]+テーブル22[[#This Row],[7-9月計]]-テーブル22[[#This Row],[入金額3]]))</f>
        <v>0</v>
      </c>
      <c r="AE157" s="51"/>
      <c r="AF157" s="51"/>
      <c r="AG157" s="51"/>
      <c r="AH157" s="51">
        <f>SUM(テーブル22[[#This Row],[10月]:[12月]])</f>
        <v>0</v>
      </c>
      <c r="AI157" s="52"/>
      <c r="AJ157" s="51"/>
      <c r="AK157" s="51">
        <f>IF(テーブル22[[#This Row],[1-9月残高]]=0,テーブル22[[#This Row],[10-12月計]]-テーブル22[[#This Row],[入金額4]],IF(テーブル22[[#This Row],[1-9月残高]]&gt;0,テーブル22[[#This Row],[1-9月残高]]+テーブル22[[#This Row],[10-12月計]]-テーブル22[[#This Row],[入金額4]]))</f>
        <v>0</v>
      </c>
      <c r="AL157" s="51">
        <f>SUM(テーブル22[[#This Row],[1-3月計]],テーブル22[[#This Row],[4-6月計]],テーブル22[[#This Row],[7-9月計]],テーブル22[[#This Row],[10-12月計]]-テーブル22[[#This Row],[入金合計]])</f>
        <v>0</v>
      </c>
      <c r="AM157" s="51">
        <f>SUM(テーブル22[[#This Row],[入金額]],テーブル22[[#This Row],[入金額2]],テーブル22[[#This Row],[入金額3]],テーブル22[[#This Row],[入金額4]])</f>
        <v>0</v>
      </c>
      <c r="AN157" s="46">
        <f t="shared" si="2"/>
        <v>0</v>
      </c>
    </row>
    <row r="158" spans="1:40" hidden="1" x14ac:dyDescent="0.15">
      <c r="A158" s="65">
        <v>814</v>
      </c>
      <c r="B158" s="37"/>
      <c r="C158" s="65"/>
      <c r="D158" s="37" t="s">
        <v>816</v>
      </c>
      <c r="E158" s="37"/>
      <c r="F158" s="37"/>
      <c r="G158" s="37"/>
      <c r="H158" s="37"/>
      <c r="I158" s="38"/>
      <c r="J158" s="39">
        <v>0</v>
      </c>
      <c r="K158" s="39">
        <v>0</v>
      </c>
      <c r="L158" s="39">
        <v>0</v>
      </c>
      <c r="M158" s="44">
        <f>SUM(テーブル22[[#This Row],[1月]:[3月]])</f>
        <v>0</v>
      </c>
      <c r="N158" s="41"/>
      <c r="O158" s="39"/>
      <c r="P15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8" s="42">
        <v>0</v>
      </c>
      <c r="R158" s="42">
        <v>0</v>
      </c>
      <c r="S158" s="42">
        <v>0</v>
      </c>
      <c r="T158" s="42">
        <f>SUM(テーブル22[[#This Row],[4月]:[6月]])</f>
        <v>0</v>
      </c>
      <c r="U158" s="41"/>
      <c r="V158" s="42"/>
      <c r="W158" s="42">
        <f>IF(テーブル22[[#This Row],[1-3月残高]]="",テーブル22[[#This Row],[4-6月計]]-テーブル22[[#This Row],[入金額2]],IF(テーブル22[[#This Row],[1-3月残高]]&gt;0,テーブル22[[#This Row],[1-3月残高]]+テーブル22[[#This Row],[4-6月計]]-テーブル22[[#This Row],[入金額2]]))</f>
        <v>0</v>
      </c>
      <c r="X158" s="42"/>
      <c r="Y158" s="42"/>
      <c r="Z158" s="42"/>
      <c r="AA158" s="42">
        <f>SUM(テーブル22[[#This Row],[7月]:[9月]])</f>
        <v>0</v>
      </c>
      <c r="AB158" s="41"/>
      <c r="AC158" s="42"/>
      <c r="AD158" s="42">
        <f>IF(テーブル22[[#This Row],[1-6月残高]]=0,テーブル22[[#This Row],[7-9月計]]-テーブル22[[#This Row],[入金額3]],IF(テーブル22[[#This Row],[1-6月残高]]&gt;0,テーブル22[[#This Row],[1-6月残高]]+テーブル22[[#This Row],[7-9月計]]-テーブル22[[#This Row],[入金額3]]))</f>
        <v>0</v>
      </c>
      <c r="AE158" s="42"/>
      <c r="AF158" s="42"/>
      <c r="AG158" s="42"/>
      <c r="AH158" s="42">
        <f>SUM(テーブル22[[#This Row],[10月]:[12月]])</f>
        <v>0</v>
      </c>
      <c r="AI158" s="41"/>
      <c r="AJ158" s="42"/>
      <c r="AK158" s="42">
        <f>IF(テーブル22[[#This Row],[1-9月残高]]=0,テーブル22[[#This Row],[10-12月計]]-テーブル22[[#This Row],[入金額4]],IF(テーブル22[[#This Row],[1-9月残高]]&gt;0,テーブル22[[#This Row],[1-9月残高]]+テーブル22[[#This Row],[10-12月計]]-テーブル22[[#This Row],[入金額4]]))</f>
        <v>0</v>
      </c>
      <c r="AL158" s="42">
        <f>SUM(テーブル22[[#This Row],[1-3月計]],テーブル22[[#This Row],[4-6月計]],テーブル22[[#This Row],[7-9月計]],テーブル22[[#This Row],[10-12月計]]-テーブル22[[#This Row],[入金合計]])</f>
        <v>0</v>
      </c>
      <c r="AM158" s="42">
        <f>SUM(テーブル22[[#This Row],[入金額]],テーブル22[[#This Row],[入金額2]],テーブル22[[#This Row],[入金額3]],テーブル22[[#This Row],[入金額4]])</f>
        <v>0</v>
      </c>
      <c r="AN158" s="38">
        <f t="shared" si="2"/>
        <v>0</v>
      </c>
    </row>
    <row r="159" spans="1:40" hidden="1" x14ac:dyDescent="0.15">
      <c r="A159" s="65">
        <v>815</v>
      </c>
      <c r="B159" s="84"/>
      <c r="C159" s="103" t="str">
        <f>IF(テーブル22[[#This Row],[1-3月計]]=0,"",IF(テーブル22[[#This Row],[1-3月計]]&lt;10000,"繰越",""))</f>
        <v/>
      </c>
      <c r="D159" s="37" t="s">
        <v>1902</v>
      </c>
      <c r="E159" s="37"/>
      <c r="F159" s="37"/>
      <c r="G159" s="37"/>
      <c r="H159" s="37"/>
      <c r="I159" s="105"/>
      <c r="J159" s="39">
        <v>0</v>
      </c>
      <c r="K159" s="39">
        <v>0</v>
      </c>
      <c r="L159" s="39">
        <v>0</v>
      </c>
      <c r="M159" s="44">
        <f>SUM(テーブル22[[#This Row],[1月]:[3月]])</f>
        <v>0</v>
      </c>
      <c r="N159" s="41"/>
      <c r="O159" s="39"/>
      <c r="P1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59" s="42">
        <v>1500</v>
      </c>
      <c r="R159" s="42">
        <v>1200</v>
      </c>
      <c r="S159" s="42">
        <v>1830</v>
      </c>
      <c r="T159" s="42">
        <f>SUM(テーブル22[[#This Row],[4月]:[6月]])</f>
        <v>4530</v>
      </c>
      <c r="U159" s="41"/>
      <c r="V159" s="42"/>
      <c r="W159" s="42">
        <f>IF(テーブル22[[#This Row],[1-3月残高]]="",テーブル22[[#This Row],[4-6月計]]-テーブル22[[#This Row],[入金額2]],IF(テーブル22[[#This Row],[1-3月残高]]&gt;0,テーブル22[[#This Row],[1-3月残高]]+テーブル22[[#This Row],[4-6月計]]-テーブル22[[#This Row],[入金額2]]))</f>
        <v>4530</v>
      </c>
      <c r="X159" s="42"/>
      <c r="Y159" s="42"/>
      <c r="Z159" s="42"/>
      <c r="AA159" s="42">
        <f>SUM(テーブル22[[#This Row],[7月]:[9月]])</f>
        <v>0</v>
      </c>
      <c r="AB159" s="41"/>
      <c r="AC159" s="42"/>
      <c r="AD159" s="42">
        <f>IF(テーブル22[[#This Row],[1-6月残高]]=0,テーブル22[[#This Row],[7-9月計]]-テーブル22[[#This Row],[入金額3]],IF(テーブル22[[#This Row],[1-6月残高]]&gt;0,テーブル22[[#This Row],[1-6月残高]]+テーブル22[[#This Row],[7-9月計]]-テーブル22[[#This Row],[入金額3]]))</f>
        <v>4530</v>
      </c>
      <c r="AE159" s="42"/>
      <c r="AF159" s="42"/>
      <c r="AG159" s="42"/>
      <c r="AH159" s="42">
        <f>SUM(テーブル22[[#This Row],[10月]:[12月]])</f>
        <v>0</v>
      </c>
      <c r="AI159" s="41"/>
      <c r="AJ159" s="42"/>
      <c r="AK159" s="42">
        <f>IF(テーブル22[[#This Row],[1-9月残高]]=0,テーブル22[[#This Row],[10-12月計]]-テーブル22[[#This Row],[入金額4]],IF(テーブル22[[#This Row],[1-9月残高]]&gt;0,テーブル22[[#This Row],[1-9月残高]]+テーブル22[[#This Row],[10-12月計]]-テーブル22[[#This Row],[入金額4]]))</f>
        <v>4530</v>
      </c>
      <c r="AL159" s="42">
        <f>SUM(テーブル22[[#This Row],[1-3月計]],テーブル22[[#This Row],[4-6月計]],テーブル22[[#This Row],[7-9月計]],テーブル22[[#This Row],[10-12月計]]-テーブル22[[#This Row],[入金合計]])</f>
        <v>4530</v>
      </c>
      <c r="AM159" s="42">
        <f>SUM(テーブル22[[#This Row],[入金額]],テーブル22[[#This Row],[入金額2]],テーブル22[[#This Row],[入金額3]],テーブル22[[#This Row],[入金額4]])</f>
        <v>0</v>
      </c>
      <c r="AN159" s="38">
        <f>M159+T159+AA159+AH159</f>
        <v>4530</v>
      </c>
    </row>
    <row r="160" spans="1:40" hidden="1" x14ac:dyDescent="0.15">
      <c r="A160" s="43">
        <v>901</v>
      </c>
      <c r="B160" s="38"/>
      <c r="C160" s="43"/>
      <c r="D160" s="37" t="s">
        <v>817</v>
      </c>
      <c r="E160" s="37" t="s">
        <v>215</v>
      </c>
      <c r="F160" s="37" t="s">
        <v>818</v>
      </c>
      <c r="G160" s="37" t="s">
        <v>819</v>
      </c>
      <c r="H160" s="37"/>
      <c r="I160" s="38"/>
      <c r="J160" s="39">
        <v>0</v>
      </c>
      <c r="K160" s="39">
        <v>0</v>
      </c>
      <c r="L160" s="39">
        <v>0</v>
      </c>
      <c r="M160" s="44">
        <f>SUM(テーブル22[[#This Row],[1月]:[3月]])</f>
        <v>0</v>
      </c>
      <c r="N160" s="41"/>
      <c r="O160" s="39"/>
      <c r="P1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0" s="42">
        <v>0</v>
      </c>
      <c r="R160" s="42">
        <v>0</v>
      </c>
      <c r="S160" s="42">
        <v>0</v>
      </c>
      <c r="T160" s="42">
        <f>SUM(テーブル22[[#This Row],[4月]:[6月]])</f>
        <v>0</v>
      </c>
      <c r="U160" s="41"/>
      <c r="V160" s="42"/>
      <c r="W160" s="42">
        <f>IF(テーブル22[[#This Row],[1-3月残高]]="",テーブル22[[#This Row],[4-6月計]]-テーブル22[[#This Row],[入金額2]],IF(テーブル22[[#This Row],[1-3月残高]]&gt;0,テーブル22[[#This Row],[1-3月残高]]+テーブル22[[#This Row],[4-6月計]]-テーブル22[[#This Row],[入金額2]]))</f>
        <v>0</v>
      </c>
      <c r="X160" s="42"/>
      <c r="Y160" s="42"/>
      <c r="Z160" s="42"/>
      <c r="AA160" s="42">
        <f>SUM(テーブル22[[#This Row],[7月]:[9月]])</f>
        <v>0</v>
      </c>
      <c r="AB160" s="41"/>
      <c r="AC160" s="42"/>
      <c r="AD160" s="42">
        <f>IF(テーブル22[[#This Row],[1-6月残高]]=0,テーブル22[[#This Row],[7-9月計]]-テーブル22[[#This Row],[入金額3]],IF(テーブル22[[#This Row],[1-6月残高]]&gt;0,テーブル22[[#This Row],[1-6月残高]]+テーブル22[[#This Row],[7-9月計]]-テーブル22[[#This Row],[入金額3]]))</f>
        <v>0</v>
      </c>
      <c r="AE160" s="42"/>
      <c r="AF160" s="42"/>
      <c r="AG160" s="42"/>
      <c r="AH160" s="42">
        <f>SUM(テーブル22[[#This Row],[10月]:[12月]])</f>
        <v>0</v>
      </c>
      <c r="AI160" s="41"/>
      <c r="AJ160" s="42"/>
      <c r="AK160" s="42">
        <f>IF(テーブル22[[#This Row],[1-9月残高]]=0,テーブル22[[#This Row],[10-12月計]]-テーブル22[[#This Row],[入金額4]],IF(テーブル22[[#This Row],[1-9月残高]]&gt;0,テーブル22[[#This Row],[1-9月残高]]+テーブル22[[#This Row],[10-12月計]]-テーブル22[[#This Row],[入金額4]]))</f>
        <v>0</v>
      </c>
      <c r="AL160" s="42">
        <f>SUM(テーブル22[[#This Row],[1-3月計]],テーブル22[[#This Row],[4-6月計]],テーブル22[[#This Row],[7-9月計]],テーブル22[[#This Row],[10-12月計]]-テーブル22[[#This Row],[入金合計]])</f>
        <v>0</v>
      </c>
      <c r="AM160" s="42">
        <f>SUM(テーブル22[[#This Row],[入金額]],テーブル22[[#This Row],[入金額2]],テーブル22[[#This Row],[入金額3]],テーブル22[[#This Row],[入金額4]])</f>
        <v>0</v>
      </c>
      <c r="AN160" s="38">
        <f t="shared" si="2"/>
        <v>0</v>
      </c>
    </row>
    <row r="161" spans="1:40" hidden="1" x14ac:dyDescent="0.15">
      <c r="A161" s="43">
        <v>903</v>
      </c>
      <c r="B161" s="38"/>
      <c r="C161" s="43"/>
      <c r="D161" s="37" t="s">
        <v>820</v>
      </c>
      <c r="E161" s="37" t="s">
        <v>54</v>
      </c>
      <c r="F161" s="37" t="s">
        <v>821</v>
      </c>
      <c r="G161" s="37" t="s">
        <v>822</v>
      </c>
      <c r="H161" s="37"/>
      <c r="I161" s="38"/>
      <c r="J161" s="39">
        <v>0</v>
      </c>
      <c r="K161" s="39">
        <v>0</v>
      </c>
      <c r="L161" s="39">
        <v>60</v>
      </c>
      <c r="M161" s="44">
        <f>SUM(テーブル22[[#This Row],[1月]:[3月]])</f>
        <v>60</v>
      </c>
      <c r="N161" s="41">
        <v>41389</v>
      </c>
      <c r="O161" s="39">
        <v>60</v>
      </c>
      <c r="P1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1" s="42">
        <v>120</v>
      </c>
      <c r="R161" s="42">
        <v>60</v>
      </c>
      <c r="S161" s="42">
        <v>360</v>
      </c>
      <c r="T161" s="42">
        <f>SUM(テーブル22[[#This Row],[4月]:[6月]])</f>
        <v>540</v>
      </c>
      <c r="U161" s="41"/>
      <c r="V161" s="42"/>
      <c r="W161" s="42">
        <f>IF(テーブル22[[#This Row],[1-3月残高]]="",テーブル22[[#This Row],[4-6月計]]-テーブル22[[#This Row],[入金額2]],IF(テーブル22[[#This Row],[1-3月残高]]&gt;0,テーブル22[[#This Row],[1-3月残高]]+テーブル22[[#This Row],[4-6月計]]-テーブル22[[#This Row],[入金額2]]))</f>
        <v>540</v>
      </c>
      <c r="X161" s="42"/>
      <c r="Y161" s="42"/>
      <c r="Z161" s="42"/>
      <c r="AA161" s="42">
        <f>SUM(テーブル22[[#This Row],[7月]:[9月]])</f>
        <v>0</v>
      </c>
      <c r="AB161" s="41"/>
      <c r="AC161" s="42"/>
      <c r="AD161" s="42">
        <f>IF(テーブル22[[#This Row],[1-6月残高]]=0,テーブル22[[#This Row],[7-9月計]]-テーブル22[[#This Row],[入金額3]],IF(テーブル22[[#This Row],[1-6月残高]]&gt;0,テーブル22[[#This Row],[1-6月残高]]+テーブル22[[#This Row],[7-9月計]]-テーブル22[[#This Row],[入金額3]]))</f>
        <v>540</v>
      </c>
      <c r="AE161" s="42"/>
      <c r="AF161" s="42"/>
      <c r="AG161" s="42"/>
      <c r="AH161" s="42">
        <f>SUM(テーブル22[[#This Row],[10月]:[12月]])</f>
        <v>0</v>
      </c>
      <c r="AI161" s="41"/>
      <c r="AJ161" s="42"/>
      <c r="AK161" s="42">
        <f>IF(テーブル22[[#This Row],[1-9月残高]]=0,テーブル22[[#This Row],[10-12月計]]-テーブル22[[#This Row],[入金額4]],IF(テーブル22[[#This Row],[1-9月残高]]&gt;0,テーブル22[[#This Row],[1-9月残高]]+テーブル22[[#This Row],[10-12月計]]-テーブル22[[#This Row],[入金額4]]))</f>
        <v>540</v>
      </c>
      <c r="AL161" s="42">
        <f>SUM(テーブル22[[#This Row],[1-3月計]],テーブル22[[#This Row],[4-6月計]],テーブル22[[#This Row],[7-9月計]],テーブル22[[#This Row],[10-12月計]]-テーブル22[[#This Row],[入金合計]])</f>
        <v>540</v>
      </c>
      <c r="AM161" s="42">
        <f>SUM(テーブル22[[#This Row],[入金額]],テーブル22[[#This Row],[入金額2]],テーブル22[[#This Row],[入金額3]],テーブル22[[#This Row],[入金額4]])</f>
        <v>60</v>
      </c>
      <c r="AN161" s="38">
        <f t="shared" si="2"/>
        <v>600</v>
      </c>
    </row>
    <row r="162" spans="1:40" hidden="1" x14ac:dyDescent="0.15">
      <c r="A162" s="43">
        <v>906</v>
      </c>
      <c r="B162" s="38"/>
      <c r="C162" s="43"/>
      <c r="D162" s="37" t="s">
        <v>823</v>
      </c>
      <c r="E162" s="37" t="s">
        <v>79</v>
      </c>
      <c r="F162" s="37" t="s">
        <v>824</v>
      </c>
      <c r="G162" s="37" t="s">
        <v>825</v>
      </c>
      <c r="H162" s="37"/>
      <c r="I162" s="38"/>
      <c r="J162" s="39">
        <v>0</v>
      </c>
      <c r="K162" s="39">
        <v>0</v>
      </c>
      <c r="L162" s="39">
        <v>0</v>
      </c>
      <c r="M162" s="44">
        <f>SUM(テーブル22[[#This Row],[1月]:[3月]])</f>
        <v>0</v>
      </c>
      <c r="N162" s="41"/>
      <c r="O162" s="39"/>
      <c r="P1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2" s="42">
        <v>0</v>
      </c>
      <c r="R162" s="42">
        <v>0</v>
      </c>
      <c r="S162" s="42">
        <v>0</v>
      </c>
      <c r="T162" s="42">
        <f>SUM(テーブル22[[#This Row],[4月]:[6月]])</f>
        <v>0</v>
      </c>
      <c r="U162" s="41"/>
      <c r="V162" s="42"/>
      <c r="W162" s="42">
        <f>IF(テーブル22[[#This Row],[1-3月残高]]="",テーブル22[[#This Row],[4-6月計]]-テーブル22[[#This Row],[入金額2]],IF(テーブル22[[#This Row],[1-3月残高]]&gt;0,テーブル22[[#This Row],[1-3月残高]]+テーブル22[[#This Row],[4-6月計]]-テーブル22[[#This Row],[入金額2]]))</f>
        <v>0</v>
      </c>
      <c r="X162" s="42"/>
      <c r="Y162" s="42"/>
      <c r="Z162" s="42"/>
      <c r="AA162" s="42">
        <f>SUM(テーブル22[[#This Row],[7月]:[9月]])</f>
        <v>0</v>
      </c>
      <c r="AB162" s="41"/>
      <c r="AC162" s="42"/>
      <c r="AD162" s="42">
        <f>IF(テーブル22[[#This Row],[1-6月残高]]=0,テーブル22[[#This Row],[7-9月計]]-テーブル22[[#This Row],[入金額3]],IF(テーブル22[[#This Row],[1-6月残高]]&gt;0,テーブル22[[#This Row],[1-6月残高]]+テーブル22[[#This Row],[7-9月計]]-テーブル22[[#This Row],[入金額3]]))</f>
        <v>0</v>
      </c>
      <c r="AE162" s="42"/>
      <c r="AF162" s="42"/>
      <c r="AG162" s="42"/>
      <c r="AH162" s="42">
        <f>SUM(テーブル22[[#This Row],[10月]:[12月]])</f>
        <v>0</v>
      </c>
      <c r="AI162" s="41"/>
      <c r="AJ162" s="42"/>
      <c r="AK162" s="42">
        <f>IF(テーブル22[[#This Row],[1-9月残高]]=0,テーブル22[[#This Row],[10-12月計]]-テーブル22[[#This Row],[入金額4]],IF(テーブル22[[#This Row],[1-9月残高]]&gt;0,テーブル22[[#This Row],[1-9月残高]]+テーブル22[[#This Row],[10-12月計]]-テーブル22[[#This Row],[入金額4]]))</f>
        <v>0</v>
      </c>
      <c r="AL162" s="42">
        <f>SUM(テーブル22[[#This Row],[1-3月計]],テーブル22[[#This Row],[4-6月計]],テーブル22[[#This Row],[7-9月計]],テーブル22[[#This Row],[10-12月計]]-テーブル22[[#This Row],[入金合計]])</f>
        <v>0</v>
      </c>
      <c r="AM162" s="42">
        <f>SUM(テーブル22[[#This Row],[入金額]],テーブル22[[#This Row],[入金額2]],テーブル22[[#This Row],[入金額3]],テーブル22[[#This Row],[入金額4]])</f>
        <v>0</v>
      </c>
      <c r="AN162" s="38">
        <f t="shared" si="2"/>
        <v>0</v>
      </c>
    </row>
    <row r="163" spans="1:40" hidden="1" x14ac:dyDescent="0.15">
      <c r="A163" s="43">
        <v>908</v>
      </c>
      <c r="B163" s="38"/>
      <c r="C163" s="43"/>
      <c r="D163" s="37" t="s">
        <v>826</v>
      </c>
      <c r="E163" s="37" t="s">
        <v>211</v>
      </c>
      <c r="F163" s="37" t="s">
        <v>827</v>
      </c>
      <c r="G163" s="37" t="s">
        <v>828</v>
      </c>
      <c r="H163" s="37"/>
      <c r="I163" s="38"/>
      <c r="J163" s="39">
        <v>0</v>
      </c>
      <c r="K163" s="39">
        <v>0</v>
      </c>
      <c r="L163" s="39">
        <v>0</v>
      </c>
      <c r="M163" s="44">
        <f>SUM(テーブル22[[#This Row],[1月]:[3月]])</f>
        <v>0</v>
      </c>
      <c r="N163" s="41"/>
      <c r="O163" s="39"/>
      <c r="P1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3" s="42">
        <v>0</v>
      </c>
      <c r="R163" s="42">
        <v>0</v>
      </c>
      <c r="S163" s="42">
        <v>0</v>
      </c>
      <c r="T163" s="42">
        <f>SUM(テーブル22[[#This Row],[4月]:[6月]])</f>
        <v>0</v>
      </c>
      <c r="U163" s="41"/>
      <c r="V163" s="42"/>
      <c r="W163" s="42">
        <f>IF(テーブル22[[#This Row],[1-3月残高]]="",テーブル22[[#This Row],[4-6月計]]-テーブル22[[#This Row],[入金額2]],IF(テーブル22[[#This Row],[1-3月残高]]&gt;0,テーブル22[[#This Row],[1-3月残高]]+テーブル22[[#This Row],[4-6月計]]-テーブル22[[#This Row],[入金額2]]))</f>
        <v>0</v>
      </c>
      <c r="X163" s="42"/>
      <c r="Y163" s="42"/>
      <c r="Z163" s="42"/>
      <c r="AA163" s="42">
        <f>SUM(テーブル22[[#This Row],[7月]:[9月]])</f>
        <v>0</v>
      </c>
      <c r="AB163" s="41"/>
      <c r="AC163" s="42"/>
      <c r="AD163" s="42">
        <f>IF(テーブル22[[#This Row],[1-6月残高]]=0,テーブル22[[#This Row],[7-9月計]]-テーブル22[[#This Row],[入金額3]],IF(テーブル22[[#This Row],[1-6月残高]]&gt;0,テーブル22[[#This Row],[1-6月残高]]+テーブル22[[#This Row],[7-9月計]]-テーブル22[[#This Row],[入金額3]]))</f>
        <v>0</v>
      </c>
      <c r="AE163" s="42"/>
      <c r="AF163" s="42"/>
      <c r="AG163" s="42"/>
      <c r="AH163" s="42">
        <f>SUM(テーブル22[[#This Row],[10月]:[12月]])</f>
        <v>0</v>
      </c>
      <c r="AI163" s="41"/>
      <c r="AJ163" s="42"/>
      <c r="AK163" s="42">
        <f>IF(テーブル22[[#This Row],[1-9月残高]]=0,テーブル22[[#This Row],[10-12月計]]-テーブル22[[#This Row],[入金額4]],IF(テーブル22[[#This Row],[1-9月残高]]&gt;0,テーブル22[[#This Row],[1-9月残高]]+テーブル22[[#This Row],[10-12月計]]-テーブル22[[#This Row],[入金額4]]))</f>
        <v>0</v>
      </c>
      <c r="AL163" s="42">
        <f>SUM(テーブル22[[#This Row],[1-3月計]],テーブル22[[#This Row],[4-6月計]],テーブル22[[#This Row],[7-9月計]],テーブル22[[#This Row],[10-12月計]]-テーブル22[[#This Row],[入金合計]])</f>
        <v>0</v>
      </c>
      <c r="AM163" s="42">
        <f>SUM(テーブル22[[#This Row],[入金額]],テーブル22[[#This Row],[入金額2]],テーブル22[[#This Row],[入金額3]],テーブル22[[#This Row],[入金額4]])</f>
        <v>0</v>
      </c>
      <c r="AN163" s="38">
        <f t="shared" si="2"/>
        <v>0</v>
      </c>
    </row>
    <row r="164" spans="1:40" hidden="1" x14ac:dyDescent="0.15">
      <c r="A164" s="43">
        <v>911</v>
      </c>
      <c r="B164" s="38"/>
      <c r="C164" s="43"/>
      <c r="D164" s="37" t="s">
        <v>829</v>
      </c>
      <c r="E164" s="37" t="s">
        <v>211</v>
      </c>
      <c r="F164" s="37" t="s">
        <v>824</v>
      </c>
      <c r="G164" s="37" t="s">
        <v>324</v>
      </c>
      <c r="H164" s="37"/>
      <c r="I164" s="38"/>
      <c r="J164" s="39">
        <v>0</v>
      </c>
      <c r="K164" s="39">
        <v>0</v>
      </c>
      <c r="L164" s="39">
        <v>0</v>
      </c>
      <c r="M164" s="44">
        <f>SUM(テーブル22[[#This Row],[1月]:[3月]])</f>
        <v>0</v>
      </c>
      <c r="N164" s="41"/>
      <c r="O164" s="39"/>
      <c r="P1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4" s="42">
        <v>0</v>
      </c>
      <c r="R164" s="42">
        <v>0</v>
      </c>
      <c r="S164" s="42">
        <v>0</v>
      </c>
      <c r="T164" s="42">
        <f>SUM(テーブル22[[#This Row],[4月]:[6月]])</f>
        <v>0</v>
      </c>
      <c r="U164" s="41"/>
      <c r="V164" s="42"/>
      <c r="W164" s="42">
        <f>IF(テーブル22[[#This Row],[1-3月残高]]="",テーブル22[[#This Row],[4-6月計]]-テーブル22[[#This Row],[入金額2]],IF(テーブル22[[#This Row],[1-3月残高]]&gt;0,テーブル22[[#This Row],[1-3月残高]]+テーブル22[[#This Row],[4-6月計]]-テーブル22[[#This Row],[入金額2]]))</f>
        <v>0</v>
      </c>
      <c r="X164" s="42"/>
      <c r="Y164" s="42"/>
      <c r="Z164" s="42"/>
      <c r="AA164" s="42">
        <f>SUM(テーブル22[[#This Row],[7月]:[9月]])</f>
        <v>0</v>
      </c>
      <c r="AB164" s="41"/>
      <c r="AC164" s="42"/>
      <c r="AD164" s="42">
        <f>IF(テーブル22[[#This Row],[1-6月残高]]=0,テーブル22[[#This Row],[7-9月計]]-テーブル22[[#This Row],[入金額3]],IF(テーブル22[[#This Row],[1-6月残高]]&gt;0,テーブル22[[#This Row],[1-6月残高]]+テーブル22[[#This Row],[7-9月計]]-テーブル22[[#This Row],[入金額3]]))</f>
        <v>0</v>
      </c>
      <c r="AE164" s="42"/>
      <c r="AF164" s="42"/>
      <c r="AG164" s="42"/>
      <c r="AH164" s="42">
        <f>SUM(テーブル22[[#This Row],[10月]:[12月]])</f>
        <v>0</v>
      </c>
      <c r="AI164" s="41"/>
      <c r="AJ164" s="42"/>
      <c r="AK164" s="42">
        <f>IF(テーブル22[[#This Row],[1-9月残高]]=0,テーブル22[[#This Row],[10-12月計]]-テーブル22[[#This Row],[入金額4]],IF(テーブル22[[#This Row],[1-9月残高]]&gt;0,テーブル22[[#This Row],[1-9月残高]]+テーブル22[[#This Row],[10-12月計]]-テーブル22[[#This Row],[入金額4]]))</f>
        <v>0</v>
      </c>
      <c r="AL164" s="42">
        <f>SUM(テーブル22[[#This Row],[1-3月計]],テーブル22[[#This Row],[4-6月計]],テーブル22[[#This Row],[7-9月計]],テーブル22[[#This Row],[10-12月計]]-テーブル22[[#This Row],[入金合計]])</f>
        <v>0</v>
      </c>
      <c r="AM164" s="42">
        <f>SUM(テーブル22[[#This Row],[入金額]],テーブル22[[#This Row],[入金額2]],テーブル22[[#This Row],[入金額3]],テーブル22[[#This Row],[入金額4]])</f>
        <v>0</v>
      </c>
      <c r="AN164" s="38">
        <f t="shared" si="2"/>
        <v>0</v>
      </c>
    </row>
    <row r="165" spans="1:40" hidden="1" x14ac:dyDescent="0.15">
      <c r="A165" s="43">
        <v>912</v>
      </c>
      <c r="B165" s="38"/>
      <c r="C165" s="43"/>
      <c r="D165" s="37" t="s">
        <v>830</v>
      </c>
      <c r="E165" s="37" t="s">
        <v>211</v>
      </c>
      <c r="F165" s="37" t="s">
        <v>831</v>
      </c>
      <c r="G165" s="37" t="s">
        <v>830</v>
      </c>
      <c r="H165" s="37" t="s">
        <v>325</v>
      </c>
      <c r="I165" s="38"/>
      <c r="J165" s="39">
        <v>0</v>
      </c>
      <c r="K165" s="39">
        <v>0</v>
      </c>
      <c r="L165" s="39">
        <v>0</v>
      </c>
      <c r="M165" s="44">
        <f>SUM(テーブル22[[#This Row],[1月]:[3月]])</f>
        <v>0</v>
      </c>
      <c r="N165" s="41"/>
      <c r="O165" s="39"/>
      <c r="P1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5" s="42">
        <v>0</v>
      </c>
      <c r="R165" s="42">
        <v>0</v>
      </c>
      <c r="S165" s="42">
        <v>0</v>
      </c>
      <c r="T165" s="42">
        <f>SUM(テーブル22[[#This Row],[4月]:[6月]])</f>
        <v>0</v>
      </c>
      <c r="U165" s="41"/>
      <c r="V165" s="42"/>
      <c r="W165" s="42">
        <f>IF(テーブル22[[#This Row],[1-3月残高]]="",テーブル22[[#This Row],[4-6月計]]-テーブル22[[#This Row],[入金額2]],IF(テーブル22[[#This Row],[1-3月残高]]&gt;0,テーブル22[[#This Row],[1-3月残高]]+テーブル22[[#This Row],[4-6月計]]-テーブル22[[#This Row],[入金額2]]))</f>
        <v>0</v>
      </c>
      <c r="X165" s="42"/>
      <c r="Y165" s="42"/>
      <c r="Z165" s="42"/>
      <c r="AA165" s="42">
        <f>SUM(テーブル22[[#This Row],[7月]:[9月]])</f>
        <v>0</v>
      </c>
      <c r="AB165" s="41"/>
      <c r="AC165" s="42"/>
      <c r="AD165" s="42">
        <f>IF(テーブル22[[#This Row],[1-6月残高]]=0,テーブル22[[#This Row],[7-9月計]]-テーブル22[[#This Row],[入金額3]],IF(テーブル22[[#This Row],[1-6月残高]]&gt;0,テーブル22[[#This Row],[1-6月残高]]+テーブル22[[#This Row],[7-9月計]]-テーブル22[[#This Row],[入金額3]]))</f>
        <v>0</v>
      </c>
      <c r="AE165" s="42"/>
      <c r="AF165" s="42"/>
      <c r="AG165" s="42"/>
      <c r="AH165" s="42">
        <f>SUM(テーブル22[[#This Row],[10月]:[12月]])</f>
        <v>0</v>
      </c>
      <c r="AI165" s="41"/>
      <c r="AJ165" s="42"/>
      <c r="AK165" s="42">
        <f>IF(テーブル22[[#This Row],[1-9月残高]]=0,テーブル22[[#This Row],[10-12月計]]-テーブル22[[#This Row],[入金額4]],IF(テーブル22[[#This Row],[1-9月残高]]&gt;0,テーブル22[[#This Row],[1-9月残高]]+テーブル22[[#This Row],[10-12月計]]-テーブル22[[#This Row],[入金額4]]))</f>
        <v>0</v>
      </c>
      <c r="AL165" s="42">
        <f>SUM(テーブル22[[#This Row],[1-3月計]],テーブル22[[#This Row],[4-6月計]],テーブル22[[#This Row],[7-9月計]],テーブル22[[#This Row],[10-12月計]]-テーブル22[[#This Row],[入金合計]])</f>
        <v>0</v>
      </c>
      <c r="AM165" s="42">
        <f>SUM(テーブル22[[#This Row],[入金額]],テーブル22[[#This Row],[入金額2]],テーブル22[[#This Row],[入金額3]],テーブル22[[#This Row],[入金額4]])</f>
        <v>0</v>
      </c>
      <c r="AN165" s="38">
        <f t="shared" si="2"/>
        <v>0</v>
      </c>
    </row>
    <row r="166" spans="1:40" hidden="1" x14ac:dyDescent="0.15">
      <c r="A166" s="43">
        <v>914</v>
      </c>
      <c r="B166" s="38"/>
      <c r="C166" s="43"/>
      <c r="D166" s="37" t="s">
        <v>280</v>
      </c>
      <c r="E166" s="37" t="s">
        <v>211</v>
      </c>
      <c r="F166" s="37" t="s">
        <v>832</v>
      </c>
      <c r="G166" s="37" t="s">
        <v>833</v>
      </c>
      <c r="H166" s="37"/>
      <c r="I166" s="38"/>
      <c r="J166" s="39">
        <v>0</v>
      </c>
      <c r="K166" s="39">
        <v>0</v>
      </c>
      <c r="L166" s="39">
        <v>0</v>
      </c>
      <c r="M166" s="44">
        <f>SUM(テーブル22[[#This Row],[1月]:[3月]])</f>
        <v>0</v>
      </c>
      <c r="N166" s="41"/>
      <c r="O166" s="39"/>
      <c r="P1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6" s="42">
        <v>0</v>
      </c>
      <c r="R166" s="42">
        <v>0</v>
      </c>
      <c r="S166" s="42">
        <v>0</v>
      </c>
      <c r="T166" s="42">
        <f>SUM(テーブル22[[#This Row],[4月]:[6月]])</f>
        <v>0</v>
      </c>
      <c r="U166" s="41"/>
      <c r="V166" s="42"/>
      <c r="W166" s="42">
        <f>IF(テーブル22[[#This Row],[1-3月残高]]="",テーブル22[[#This Row],[4-6月計]]-テーブル22[[#This Row],[入金額2]],IF(テーブル22[[#This Row],[1-3月残高]]&gt;0,テーブル22[[#This Row],[1-3月残高]]+テーブル22[[#This Row],[4-6月計]]-テーブル22[[#This Row],[入金額2]]))</f>
        <v>0</v>
      </c>
      <c r="X166" s="42"/>
      <c r="Y166" s="42"/>
      <c r="Z166" s="42"/>
      <c r="AA166" s="42">
        <f>SUM(テーブル22[[#This Row],[7月]:[9月]])</f>
        <v>0</v>
      </c>
      <c r="AB166" s="41"/>
      <c r="AC166" s="42"/>
      <c r="AD166" s="42">
        <f>IF(テーブル22[[#This Row],[1-6月残高]]=0,テーブル22[[#This Row],[7-9月計]]-テーブル22[[#This Row],[入金額3]],IF(テーブル22[[#This Row],[1-6月残高]]&gt;0,テーブル22[[#This Row],[1-6月残高]]+テーブル22[[#This Row],[7-9月計]]-テーブル22[[#This Row],[入金額3]]))</f>
        <v>0</v>
      </c>
      <c r="AE166" s="42"/>
      <c r="AF166" s="42"/>
      <c r="AG166" s="42"/>
      <c r="AH166" s="42">
        <f>SUM(テーブル22[[#This Row],[10月]:[12月]])</f>
        <v>0</v>
      </c>
      <c r="AI166" s="41"/>
      <c r="AJ166" s="42"/>
      <c r="AK166" s="42">
        <f>IF(テーブル22[[#This Row],[1-9月残高]]=0,テーブル22[[#This Row],[10-12月計]]-テーブル22[[#This Row],[入金額4]],IF(テーブル22[[#This Row],[1-9月残高]]&gt;0,テーブル22[[#This Row],[1-9月残高]]+テーブル22[[#This Row],[10-12月計]]-テーブル22[[#This Row],[入金額4]]))</f>
        <v>0</v>
      </c>
      <c r="AL166" s="42">
        <f>SUM(テーブル22[[#This Row],[1-3月計]],テーブル22[[#This Row],[4-6月計]],テーブル22[[#This Row],[7-9月計]],テーブル22[[#This Row],[10-12月計]]-テーブル22[[#This Row],[入金合計]])</f>
        <v>0</v>
      </c>
      <c r="AM166" s="42">
        <f>SUM(テーブル22[[#This Row],[入金額]],テーブル22[[#This Row],[入金額2]],テーブル22[[#This Row],[入金額3]],テーブル22[[#This Row],[入金額4]])</f>
        <v>0</v>
      </c>
      <c r="AN166" s="38">
        <f t="shared" si="2"/>
        <v>0</v>
      </c>
    </row>
    <row r="167" spans="1:40" hidden="1" x14ac:dyDescent="0.15">
      <c r="A167" s="43">
        <v>916</v>
      </c>
      <c r="B167" s="38"/>
      <c r="C167" s="43"/>
      <c r="D167" s="37" t="s">
        <v>834</v>
      </c>
      <c r="E167" s="37" t="s">
        <v>211</v>
      </c>
      <c r="F167" s="37" t="s">
        <v>835</v>
      </c>
      <c r="G167" s="37" t="s">
        <v>836</v>
      </c>
      <c r="H167" s="37"/>
      <c r="I167" s="38"/>
      <c r="J167" s="39">
        <v>0</v>
      </c>
      <c r="K167" s="39">
        <v>0</v>
      </c>
      <c r="L167" s="39">
        <v>0</v>
      </c>
      <c r="M167" s="44">
        <f>SUM(テーブル22[[#This Row],[1月]:[3月]])</f>
        <v>0</v>
      </c>
      <c r="N167" s="41"/>
      <c r="O167" s="39"/>
      <c r="P1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7" s="42">
        <v>0</v>
      </c>
      <c r="R167" s="42">
        <v>0</v>
      </c>
      <c r="S167" s="42">
        <v>0</v>
      </c>
      <c r="T167" s="42">
        <f>SUM(テーブル22[[#This Row],[4月]:[6月]])</f>
        <v>0</v>
      </c>
      <c r="U167" s="41"/>
      <c r="V167" s="42"/>
      <c r="W167" s="42">
        <f>IF(テーブル22[[#This Row],[1-3月残高]]="",テーブル22[[#This Row],[4-6月計]]-テーブル22[[#This Row],[入金額2]],IF(テーブル22[[#This Row],[1-3月残高]]&gt;0,テーブル22[[#This Row],[1-3月残高]]+テーブル22[[#This Row],[4-6月計]]-テーブル22[[#This Row],[入金額2]]))</f>
        <v>0</v>
      </c>
      <c r="X167" s="42"/>
      <c r="Y167" s="42"/>
      <c r="Z167" s="42"/>
      <c r="AA167" s="42">
        <f>SUM(テーブル22[[#This Row],[7月]:[9月]])</f>
        <v>0</v>
      </c>
      <c r="AB167" s="41"/>
      <c r="AC167" s="42"/>
      <c r="AD167" s="42">
        <f>IF(テーブル22[[#This Row],[1-6月残高]]=0,テーブル22[[#This Row],[7-9月計]]-テーブル22[[#This Row],[入金額3]],IF(テーブル22[[#This Row],[1-6月残高]]&gt;0,テーブル22[[#This Row],[1-6月残高]]+テーブル22[[#This Row],[7-9月計]]-テーブル22[[#This Row],[入金額3]]))</f>
        <v>0</v>
      </c>
      <c r="AE167" s="42"/>
      <c r="AF167" s="42"/>
      <c r="AG167" s="42"/>
      <c r="AH167" s="42">
        <f>SUM(テーブル22[[#This Row],[10月]:[12月]])</f>
        <v>0</v>
      </c>
      <c r="AI167" s="41"/>
      <c r="AJ167" s="42"/>
      <c r="AK167" s="42">
        <f>IF(テーブル22[[#This Row],[1-9月残高]]=0,テーブル22[[#This Row],[10-12月計]]-テーブル22[[#This Row],[入金額4]],IF(テーブル22[[#This Row],[1-9月残高]]&gt;0,テーブル22[[#This Row],[1-9月残高]]+テーブル22[[#This Row],[10-12月計]]-テーブル22[[#This Row],[入金額4]]))</f>
        <v>0</v>
      </c>
      <c r="AL167" s="42">
        <f>SUM(テーブル22[[#This Row],[1-3月計]],テーブル22[[#This Row],[4-6月計]],テーブル22[[#This Row],[7-9月計]],テーブル22[[#This Row],[10-12月計]]-テーブル22[[#This Row],[入金合計]])</f>
        <v>0</v>
      </c>
      <c r="AM167" s="42">
        <f>SUM(テーブル22[[#This Row],[入金額]],テーブル22[[#This Row],[入金額2]],テーブル22[[#This Row],[入金額3]],テーブル22[[#This Row],[入金額4]])</f>
        <v>0</v>
      </c>
      <c r="AN167" s="38">
        <f t="shared" si="2"/>
        <v>0</v>
      </c>
    </row>
    <row r="168" spans="1:40" hidden="1" x14ac:dyDescent="0.15">
      <c r="A168" s="43">
        <v>917</v>
      </c>
      <c r="B168" s="38"/>
      <c r="C168" s="43"/>
      <c r="D168" s="37" t="s">
        <v>837</v>
      </c>
      <c r="E168" s="37" t="s">
        <v>211</v>
      </c>
      <c r="F168" s="37" t="s">
        <v>838</v>
      </c>
      <c r="G168" s="37" t="s">
        <v>839</v>
      </c>
      <c r="H168" s="37"/>
      <c r="I168" s="38"/>
      <c r="J168" s="39">
        <v>0</v>
      </c>
      <c r="K168" s="39">
        <v>0</v>
      </c>
      <c r="L168" s="39">
        <v>0</v>
      </c>
      <c r="M168" s="44">
        <f>SUM(テーブル22[[#This Row],[1月]:[3月]])</f>
        <v>0</v>
      </c>
      <c r="N168" s="41"/>
      <c r="O168" s="39"/>
      <c r="P1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8" s="42">
        <v>0</v>
      </c>
      <c r="R168" s="42">
        <v>0</v>
      </c>
      <c r="S168" s="42">
        <v>0</v>
      </c>
      <c r="T168" s="42">
        <f>SUM(テーブル22[[#This Row],[4月]:[6月]])</f>
        <v>0</v>
      </c>
      <c r="U168" s="41"/>
      <c r="V168" s="42"/>
      <c r="W168" s="42">
        <f>IF(テーブル22[[#This Row],[1-3月残高]]="",テーブル22[[#This Row],[4-6月計]]-テーブル22[[#This Row],[入金額2]],IF(テーブル22[[#This Row],[1-3月残高]]&gt;0,テーブル22[[#This Row],[1-3月残高]]+テーブル22[[#This Row],[4-6月計]]-テーブル22[[#This Row],[入金額2]]))</f>
        <v>0</v>
      </c>
      <c r="X168" s="42"/>
      <c r="Y168" s="42"/>
      <c r="Z168" s="42"/>
      <c r="AA168" s="42">
        <f>SUM(テーブル22[[#This Row],[7月]:[9月]])</f>
        <v>0</v>
      </c>
      <c r="AB168" s="41"/>
      <c r="AC168" s="42"/>
      <c r="AD168" s="42">
        <f>IF(テーブル22[[#This Row],[1-6月残高]]=0,テーブル22[[#This Row],[7-9月計]]-テーブル22[[#This Row],[入金額3]],IF(テーブル22[[#This Row],[1-6月残高]]&gt;0,テーブル22[[#This Row],[1-6月残高]]+テーブル22[[#This Row],[7-9月計]]-テーブル22[[#This Row],[入金額3]]))</f>
        <v>0</v>
      </c>
      <c r="AE168" s="42"/>
      <c r="AF168" s="42"/>
      <c r="AG168" s="42"/>
      <c r="AH168" s="42">
        <f>SUM(テーブル22[[#This Row],[10月]:[12月]])</f>
        <v>0</v>
      </c>
      <c r="AI168" s="41"/>
      <c r="AJ168" s="42"/>
      <c r="AK168" s="42">
        <f>IF(テーブル22[[#This Row],[1-9月残高]]=0,テーブル22[[#This Row],[10-12月計]]-テーブル22[[#This Row],[入金額4]],IF(テーブル22[[#This Row],[1-9月残高]]&gt;0,テーブル22[[#This Row],[1-9月残高]]+テーブル22[[#This Row],[10-12月計]]-テーブル22[[#This Row],[入金額4]]))</f>
        <v>0</v>
      </c>
      <c r="AL168" s="42">
        <f>SUM(テーブル22[[#This Row],[1-3月計]],テーブル22[[#This Row],[4-6月計]],テーブル22[[#This Row],[7-9月計]],テーブル22[[#This Row],[10-12月計]]-テーブル22[[#This Row],[入金合計]])</f>
        <v>0</v>
      </c>
      <c r="AM168" s="42">
        <f>SUM(テーブル22[[#This Row],[入金額]],テーブル22[[#This Row],[入金額2]],テーブル22[[#This Row],[入金額3]],テーブル22[[#This Row],[入金額4]])</f>
        <v>0</v>
      </c>
      <c r="AN168" s="38">
        <f t="shared" si="2"/>
        <v>0</v>
      </c>
    </row>
    <row r="169" spans="1:40" hidden="1" x14ac:dyDescent="0.15">
      <c r="A169" s="43">
        <v>934</v>
      </c>
      <c r="B169" s="38"/>
      <c r="C169" s="43"/>
      <c r="D169" s="37" t="s">
        <v>840</v>
      </c>
      <c r="E169" s="37" t="s">
        <v>211</v>
      </c>
      <c r="F169" s="37" t="s">
        <v>841</v>
      </c>
      <c r="G169" s="37" t="s">
        <v>842</v>
      </c>
      <c r="H169" s="37"/>
      <c r="I169" s="38"/>
      <c r="J169" s="39">
        <v>90</v>
      </c>
      <c r="K169" s="39">
        <v>0</v>
      </c>
      <c r="L169" s="39">
        <v>330</v>
      </c>
      <c r="M169" s="44">
        <f>SUM(テーブル22[[#This Row],[1月]:[3月]])</f>
        <v>420</v>
      </c>
      <c r="N169" s="41">
        <v>41386</v>
      </c>
      <c r="O169" s="39">
        <v>420</v>
      </c>
      <c r="P16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69" s="42">
        <v>0</v>
      </c>
      <c r="R169" s="42">
        <v>0</v>
      </c>
      <c r="S169" s="42">
        <v>0</v>
      </c>
      <c r="T169" s="42">
        <f>SUM(テーブル22[[#This Row],[4月]:[6月]])</f>
        <v>0</v>
      </c>
      <c r="U169" s="41"/>
      <c r="V169" s="42"/>
      <c r="W169" s="42">
        <f>IF(テーブル22[[#This Row],[1-3月残高]]="",テーブル22[[#This Row],[4-6月計]]-テーブル22[[#This Row],[入金額2]],IF(テーブル22[[#This Row],[1-3月残高]]&gt;0,テーブル22[[#This Row],[1-3月残高]]+テーブル22[[#This Row],[4-6月計]]-テーブル22[[#This Row],[入金額2]]))</f>
        <v>0</v>
      </c>
      <c r="X169" s="42"/>
      <c r="Y169" s="42"/>
      <c r="Z169" s="42"/>
      <c r="AA169" s="42">
        <f>SUM(テーブル22[[#This Row],[7月]:[9月]])</f>
        <v>0</v>
      </c>
      <c r="AB169" s="41"/>
      <c r="AC169" s="42"/>
      <c r="AD169" s="42">
        <f>IF(テーブル22[[#This Row],[1-6月残高]]=0,テーブル22[[#This Row],[7-9月計]]-テーブル22[[#This Row],[入金額3]],IF(テーブル22[[#This Row],[1-6月残高]]&gt;0,テーブル22[[#This Row],[1-6月残高]]+テーブル22[[#This Row],[7-9月計]]-テーブル22[[#This Row],[入金額3]]))</f>
        <v>0</v>
      </c>
      <c r="AE169" s="42"/>
      <c r="AF169" s="42"/>
      <c r="AG169" s="42"/>
      <c r="AH169" s="42">
        <f>SUM(テーブル22[[#This Row],[10月]:[12月]])</f>
        <v>0</v>
      </c>
      <c r="AI169" s="41"/>
      <c r="AJ169" s="42"/>
      <c r="AK169" s="42">
        <f>IF(テーブル22[[#This Row],[1-9月残高]]=0,テーブル22[[#This Row],[10-12月計]]-テーブル22[[#This Row],[入金額4]],IF(テーブル22[[#This Row],[1-9月残高]]&gt;0,テーブル22[[#This Row],[1-9月残高]]+テーブル22[[#This Row],[10-12月計]]-テーブル22[[#This Row],[入金額4]]))</f>
        <v>0</v>
      </c>
      <c r="AL169" s="42">
        <f>SUM(テーブル22[[#This Row],[1-3月計]],テーブル22[[#This Row],[4-6月計]],テーブル22[[#This Row],[7-9月計]],テーブル22[[#This Row],[10-12月計]]-テーブル22[[#This Row],[入金合計]])</f>
        <v>0</v>
      </c>
      <c r="AM169" s="42">
        <f>SUM(テーブル22[[#This Row],[入金額]],テーブル22[[#This Row],[入金額2]],テーブル22[[#This Row],[入金額3]],テーブル22[[#This Row],[入金額4]])</f>
        <v>420</v>
      </c>
      <c r="AN169" s="38">
        <f t="shared" si="2"/>
        <v>420</v>
      </c>
    </row>
    <row r="170" spans="1:40" hidden="1" x14ac:dyDescent="0.15">
      <c r="A170" s="43">
        <v>935</v>
      </c>
      <c r="B170" s="38"/>
      <c r="C170" s="43"/>
      <c r="D170" s="37" t="s">
        <v>843</v>
      </c>
      <c r="E170" s="37" t="s">
        <v>211</v>
      </c>
      <c r="F170" s="37" t="s">
        <v>844</v>
      </c>
      <c r="G170" s="37" t="s">
        <v>845</v>
      </c>
      <c r="H170" s="37"/>
      <c r="I170" s="38"/>
      <c r="J170" s="39">
        <v>0</v>
      </c>
      <c r="K170" s="39">
        <v>0</v>
      </c>
      <c r="L170" s="39">
        <v>0</v>
      </c>
      <c r="M170" s="44">
        <f>SUM(テーブル22[[#This Row],[1月]:[3月]])</f>
        <v>0</v>
      </c>
      <c r="N170" s="41"/>
      <c r="O170" s="39"/>
      <c r="P1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0" s="42">
        <v>0</v>
      </c>
      <c r="R170" s="42">
        <v>0</v>
      </c>
      <c r="S170" s="42">
        <v>0</v>
      </c>
      <c r="T170" s="42">
        <f>SUM(テーブル22[[#This Row],[4月]:[6月]])</f>
        <v>0</v>
      </c>
      <c r="U170" s="41"/>
      <c r="V170" s="42"/>
      <c r="W170" s="42">
        <f>IF(テーブル22[[#This Row],[1-3月残高]]="",テーブル22[[#This Row],[4-6月計]]-テーブル22[[#This Row],[入金額2]],IF(テーブル22[[#This Row],[1-3月残高]]&gt;0,テーブル22[[#This Row],[1-3月残高]]+テーブル22[[#This Row],[4-6月計]]-テーブル22[[#This Row],[入金額2]]))</f>
        <v>0</v>
      </c>
      <c r="X170" s="42"/>
      <c r="Y170" s="42"/>
      <c r="Z170" s="42"/>
      <c r="AA170" s="42">
        <f>SUM(テーブル22[[#This Row],[7月]:[9月]])</f>
        <v>0</v>
      </c>
      <c r="AB170" s="41"/>
      <c r="AC170" s="42"/>
      <c r="AD170" s="42">
        <f>IF(テーブル22[[#This Row],[1-6月残高]]=0,テーブル22[[#This Row],[7-9月計]]-テーブル22[[#This Row],[入金額3]],IF(テーブル22[[#This Row],[1-6月残高]]&gt;0,テーブル22[[#This Row],[1-6月残高]]+テーブル22[[#This Row],[7-9月計]]-テーブル22[[#This Row],[入金額3]]))</f>
        <v>0</v>
      </c>
      <c r="AE170" s="42"/>
      <c r="AF170" s="42"/>
      <c r="AG170" s="42"/>
      <c r="AH170" s="42">
        <f>SUM(テーブル22[[#This Row],[10月]:[12月]])</f>
        <v>0</v>
      </c>
      <c r="AI170" s="41"/>
      <c r="AJ170" s="42"/>
      <c r="AK170" s="42">
        <f>IF(テーブル22[[#This Row],[1-9月残高]]=0,テーブル22[[#This Row],[10-12月計]]-テーブル22[[#This Row],[入金額4]],IF(テーブル22[[#This Row],[1-9月残高]]&gt;0,テーブル22[[#This Row],[1-9月残高]]+テーブル22[[#This Row],[10-12月計]]-テーブル22[[#This Row],[入金額4]]))</f>
        <v>0</v>
      </c>
      <c r="AL170" s="42">
        <f>SUM(テーブル22[[#This Row],[1-3月計]],テーブル22[[#This Row],[4-6月計]],テーブル22[[#This Row],[7-9月計]],テーブル22[[#This Row],[10-12月計]]-テーブル22[[#This Row],[入金合計]])</f>
        <v>0</v>
      </c>
      <c r="AM170" s="42">
        <f>SUM(テーブル22[[#This Row],[入金額]],テーブル22[[#This Row],[入金額2]],テーブル22[[#This Row],[入金額3]],テーブル22[[#This Row],[入金額4]])</f>
        <v>0</v>
      </c>
      <c r="AN170" s="38">
        <f t="shared" si="2"/>
        <v>0</v>
      </c>
    </row>
    <row r="171" spans="1:40" hidden="1" x14ac:dyDescent="0.15">
      <c r="A171" s="43">
        <v>937</v>
      </c>
      <c r="B171" s="38"/>
      <c r="C171" s="43"/>
      <c r="D171" s="37" t="s">
        <v>846</v>
      </c>
      <c r="E171" s="37" t="s">
        <v>117</v>
      </c>
      <c r="F171" s="37" t="s">
        <v>847</v>
      </c>
      <c r="G171" s="37" t="s">
        <v>848</v>
      </c>
      <c r="H171" s="37"/>
      <c r="I171" s="38"/>
      <c r="J171" s="39">
        <v>0</v>
      </c>
      <c r="K171" s="39">
        <v>0</v>
      </c>
      <c r="L171" s="39">
        <v>0</v>
      </c>
      <c r="M171" s="44">
        <f>SUM(テーブル22[[#This Row],[1月]:[3月]])</f>
        <v>0</v>
      </c>
      <c r="N171" s="41"/>
      <c r="O171" s="39"/>
      <c r="P1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1" s="42">
        <v>0</v>
      </c>
      <c r="R171" s="42">
        <v>0</v>
      </c>
      <c r="S171" s="42">
        <v>0</v>
      </c>
      <c r="T171" s="42">
        <f>SUM(テーブル22[[#This Row],[4月]:[6月]])</f>
        <v>0</v>
      </c>
      <c r="U171" s="41"/>
      <c r="V171" s="42"/>
      <c r="W171" s="42">
        <f>IF(テーブル22[[#This Row],[1-3月残高]]="",テーブル22[[#This Row],[4-6月計]]-テーブル22[[#This Row],[入金額2]],IF(テーブル22[[#This Row],[1-3月残高]]&gt;0,テーブル22[[#This Row],[1-3月残高]]+テーブル22[[#This Row],[4-6月計]]-テーブル22[[#This Row],[入金額2]]))</f>
        <v>0</v>
      </c>
      <c r="X171" s="42"/>
      <c r="Y171" s="42"/>
      <c r="Z171" s="42"/>
      <c r="AA171" s="42">
        <f>SUM(テーブル22[[#This Row],[7月]:[9月]])</f>
        <v>0</v>
      </c>
      <c r="AB171" s="41"/>
      <c r="AC171" s="42"/>
      <c r="AD171" s="42">
        <f>IF(テーブル22[[#This Row],[1-6月残高]]=0,テーブル22[[#This Row],[7-9月計]]-テーブル22[[#This Row],[入金額3]],IF(テーブル22[[#This Row],[1-6月残高]]&gt;0,テーブル22[[#This Row],[1-6月残高]]+テーブル22[[#This Row],[7-9月計]]-テーブル22[[#This Row],[入金額3]]))</f>
        <v>0</v>
      </c>
      <c r="AE171" s="42"/>
      <c r="AF171" s="42"/>
      <c r="AG171" s="42"/>
      <c r="AH171" s="42">
        <f>SUM(テーブル22[[#This Row],[10月]:[12月]])</f>
        <v>0</v>
      </c>
      <c r="AI171" s="41"/>
      <c r="AJ171" s="42"/>
      <c r="AK171" s="42">
        <f>IF(テーブル22[[#This Row],[1-9月残高]]=0,テーブル22[[#This Row],[10-12月計]]-テーブル22[[#This Row],[入金額4]],IF(テーブル22[[#This Row],[1-9月残高]]&gt;0,テーブル22[[#This Row],[1-9月残高]]+テーブル22[[#This Row],[10-12月計]]-テーブル22[[#This Row],[入金額4]]))</f>
        <v>0</v>
      </c>
      <c r="AL171" s="42">
        <f>SUM(テーブル22[[#This Row],[1-3月計]],テーブル22[[#This Row],[4-6月計]],テーブル22[[#This Row],[7-9月計]],テーブル22[[#This Row],[10-12月計]]-テーブル22[[#This Row],[入金合計]])</f>
        <v>0</v>
      </c>
      <c r="AM171" s="42">
        <f>SUM(テーブル22[[#This Row],[入金額]],テーブル22[[#This Row],[入金額2]],テーブル22[[#This Row],[入金額3]],テーブル22[[#This Row],[入金額4]])</f>
        <v>0</v>
      </c>
      <c r="AN171" s="38">
        <f t="shared" si="2"/>
        <v>0</v>
      </c>
    </row>
    <row r="172" spans="1:40" hidden="1" x14ac:dyDescent="0.15">
      <c r="A172" s="43">
        <v>940</v>
      </c>
      <c r="B172" s="38"/>
      <c r="C172" s="43"/>
      <c r="D172" s="37" t="s">
        <v>422</v>
      </c>
      <c r="E172" s="37" t="s">
        <v>211</v>
      </c>
      <c r="F172" s="37" t="s">
        <v>849</v>
      </c>
      <c r="G172" s="37" t="s">
        <v>850</v>
      </c>
      <c r="H172" s="37"/>
      <c r="I172" s="38"/>
      <c r="J172" s="39">
        <v>0</v>
      </c>
      <c r="K172" s="39">
        <v>0</v>
      </c>
      <c r="L172" s="39">
        <v>0</v>
      </c>
      <c r="M172" s="44">
        <f>SUM(テーブル22[[#This Row],[1月]:[3月]])</f>
        <v>0</v>
      </c>
      <c r="N172" s="41"/>
      <c r="O172" s="39"/>
      <c r="P1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2" s="42">
        <v>0</v>
      </c>
      <c r="R172" s="42">
        <v>0</v>
      </c>
      <c r="S172" s="42">
        <v>0</v>
      </c>
      <c r="T172" s="42">
        <f>SUM(テーブル22[[#This Row],[4月]:[6月]])</f>
        <v>0</v>
      </c>
      <c r="U172" s="41"/>
      <c r="V172" s="42"/>
      <c r="W172" s="42">
        <f>IF(テーブル22[[#This Row],[1-3月残高]]="",テーブル22[[#This Row],[4-6月計]]-テーブル22[[#This Row],[入金額2]],IF(テーブル22[[#This Row],[1-3月残高]]&gt;0,テーブル22[[#This Row],[1-3月残高]]+テーブル22[[#This Row],[4-6月計]]-テーブル22[[#This Row],[入金額2]]))</f>
        <v>0</v>
      </c>
      <c r="X172" s="42"/>
      <c r="Y172" s="42"/>
      <c r="Z172" s="42"/>
      <c r="AA172" s="42">
        <f>SUM(テーブル22[[#This Row],[7月]:[9月]])</f>
        <v>0</v>
      </c>
      <c r="AB172" s="41"/>
      <c r="AC172" s="42"/>
      <c r="AD172" s="42">
        <f>IF(テーブル22[[#This Row],[1-6月残高]]=0,テーブル22[[#This Row],[7-9月計]]-テーブル22[[#This Row],[入金額3]],IF(テーブル22[[#This Row],[1-6月残高]]&gt;0,テーブル22[[#This Row],[1-6月残高]]+テーブル22[[#This Row],[7-9月計]]-テーブル22[[#This Row],[入金額3]]))</f>
        <v>0</v>
      </c>
      <c r="AE172" s="42"/>
      <c r="AF172" s="42"/>
      <c r="AG172" s="42"/>
      <c r="AH172" s="42">
        <f>SUM(テーブル22[[#This Row],[10月]:[12月]])</f>
        <v>0</v>
      </c>
      <c r="AI172" s="41"/>
      <c r="AJ172" s="42"/>
      <c r="AK172" s="42">
        <f>IF(テーブル22[[#This Row],[1-9月残高]]=0,テーブル22[[#This Row],[10-12月計]]-テーブル22[[#This Row],[入金額4]],IF(テーブル22[[#This Row],[1-9月残高]]&gt;0,テーブル22[[#This Row],[1-9月残高]]+テーブル22[[#This Row],[10-12月計]]-テーブル22[[#This Row],[入金額4]]))</f>
        <v>0</v>
      </c>
      <c r="AL172" s="42">
        <f>SUM(テーブル22[[#This Row],[1-3月計]],テーブル22[[#This Row],[4-6月計]],テーブル22[[#This Row],[7-9月計]],テーブル22[[#This Row],[10-12月計]]-テーブル22[[#This Row],[入金合計]])</f>
        <v>0</v>
      </c>
      <c r="AM172" s="42">
        <f>SUM(テーブル22[[#This Row],[入金額]],テーブル22[[#This Row],[入金額2]],テーブル22[[#This Row],[入金額3]],テーブル22[[#This Row],[入金額4]])</f>
        <v>0</v>
      </c>
      <c r="AN172" s="38">
        <f t="shared" si="2"/>
        <v>0</v>
      </c>
    </row>
    <row r="173" spans="1:40" hidden="1" x14ac:dyDescent="0.15">
      <c r="A173" s="43">
        <v>941</v>
      </c>
      <c r="B173" s="38"/>
      <c r="C173" s="43"/>
      <c r="D173" s="37" t="s">
        <v>851</v>
      </c>
      <c r="E173" s="37" t="s">
        <v>215</v>
      </c>
      <c r="F173" s="37" t="s">
        <v>852</v>
      </c>
      <c r="G173" s="37" t="s">
        <v>853</v>
      </c>
      <c r="H173" s="37"/>
      <c r="I173" s="38"/>
      <c r="J173" s="39">
        <v>1020</v>
      </c>
      <c r="K173" s="39">
        <v>1290</v>
      </c>
      <c r="L173" s="39">
        <v>480</v>
      </c>
      <c r="M173" s="44">
        <f>SUM(テーブル22[[#This Row],[1月]:[3月]])</f>
        <v>2790</v>
      </c>
      <c r="N173" s="41">
        <v>41376</v>
      </c>
      <c r="O173" s="39">
        <v>2790</v>
      </c>
      <c r="P1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3" s="42">
        <v>60</v>
      </c>
      <c r="R173" s="42">
        <v>1110</v>
      </c>
      <c r="S173" s="42">
        <v>30</v>
      </c>
      <c r="T173" s="42">
        <f>SUM(テーブル22[[#This Row],[4月]:[6月]])</f>
        <v>1200</v>
      </c>
      <c r="U173" s="41"/>
      <c r="V173" s="42"/>
      <c r="W173" s="42">
        <f>IF(テーブル22[[#This Row],[1-3月残高]]="",テーブル22[[#This Row],[4-6月計]]-テーブル22[[#This Row],[入金額2]],IF(テーブル22[[#This Row],[1-3月残高]]&gt;0,テーブル22[[#This Row],[1-3月残高]]+テーブル22[[#This Row],[4-6月計]]-テーブル22[[#This Row],[入金額2]]))</f>
        <v>1200</v>
      </c>
      <c r="X173" s="42"/>
      <c r="Y173" s="42"/>
      <c r="Z173" s="42"/>
      <c r="AA173" s="42">
        <f>SUM(テーブル22[[#This Row],[7月]:[9月]])</f>
        <v>0</v>
      </c>
      <c r="AB173" s="41"/>
      <c r="AC173" s="42"/>
      <c r="AD173" s="42">
        <f>IF(テーブル22[[#This Row],[1-6月残高]]=0,テーブル22[[#This Row],[7-9月計]]-テーブル22[[#This Row],[入金額3]],IF(テーブル22[[#This Row],[1-6月残高]]&gt;0,テーブル22[[#This Row],[1-6月残高]]+テーブル22[[#This Row],[7-9月計]]-テーブル22[[#This Row],[入金額3]]))</f>
        <v>1200</v>
      </c>
      <c r="AE173" s="42"/>
      <c r="AF173" s="42"/>
      <c r="AG173" s="42"/>
      <c r="AH173" s="42">
        <f>SUM(テーブル22[[#This Row],[10月]:[12月]])</f>
        <v>0</v>
      </c>
      <c r="AI173" s="41"/>
      <c r="AJ173" s="42"/>
      <c r="AK173" s="42">
        <f>IF(テーブル22[[#This Row],[1-9月残高]]=0,テーブル22[[#This Row],[10-12月計]]-テーブル22[[#This Row],[入金額4]],IF(テーブル22[[#This Row],[1-9月残高]]&gt;0,テーブル22[[#This Row],[1-9月残高]]+テーブル22[[#This Row],[10-12月計]]-テーブル22[[#This Row],[入金額4]]))</f>
        <v>1200</v>
      </c>
      <c r="AL173" s="42">
        <f>SUM(テーブル22[[#This Row],[1-3月計]],テーブル22[[#This Row],[4-6月計]],テーブル22[[#This Row],[7-9月計]],テーブル22[[#This Row],[10-12月計]]-テーブル22[[#This Row],[入金合計]])</f>
        <v>1200</v>
      </c>
      <c r="AM173" s="42">
        <f>SUM(テーブル22[[#This Row],[入金額]],テーブル22[[#This Row],[入金額2]],テーブル22[[#This Row],[入金額3]],テーブル22[[#This Row],[入金額4]])</f>
        <v>2790</v>
      </c>
      <c r="AN173" s="38">
        <f t="shared" si="2"/>
        <v>3990</v>
      </c>
    </row>
    <row r="174" spans="1:40" hidden="1" x14ac:dyDescent="0.15">
      <c r="A174" s="43">
        <v>943</v>
      </c>
      <c r="B174" s="38"/>
      <c r="C174" s="43"/>
      <c r="D174" s="37" t="s">
        <v>854</v>
      </c>
      <c r="E174" s="37" t="s">
        <v>211</v>
      </c>
      <c r="F174" s="37" t="s">
        <v>855</v>
      </c>
      <c r="G174" s="37" t="s">
        <v>856</v>
      </c>
      <c r="H174" s="37" t="s">
        <v>857</v>
      </c>
      <c r="I174" s="38"/>
      <c r="J174" s="39">
        <v>11310</v>
      </c>
      <c r="K174" s="39">
        <v>4125</v>
      </c>
      <c r="L174" s="39">
        <v>10050</v>
      </c>
      <c r="M174" s="44">
        <f>SUM(テーブル22[[#This Row],[1月]:[3月]])</f>
        <v>25485</v>
      </c>
      <c r="N174" s="41">
        <v>41394</v>
      </c>
      <c r="O174" s="39">
        <v>25485</v>
      </c>
      <c r="P1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4" s="42">
        <v>3495</v>
      </c>
      <c r="R174" s="42">
        <v>6945</v>
      </c>
      <c r="S174" s="42">
        <v>4800</v>
      </c>
      <c r="T174" s="42">
        <f>SUM(テーブル22[[#This Row],[4月]:[6月]])</f>
        <v>15240</v>
      </c>
      <c r="U174" s="41"/>
      <c r="V174" s="42"/>
      <c r="W174" s="42">
        <f>IF(テーブル22[[#This Row],[1-3月残高]]="",テーブル22[[#This Row],[4-6月計]]-テーブル22[[#This Row],[入金額2]],IF(テーブル22[[#This Row],[1-3月残高]]&gt;0,テーブル22[[#This Row],[1-3月残高]]+テーブル22[[#This Row],[4-6月計]]-テーブル22[[#This Row],[入金額2]]))</f>
        <v>15240</v>
      </c>
      <c r="X174" s="42"/>
      <c r="Y174" s="42"/>
      <c r="Z174" s="42"/>
      <c r="AA174" s="42">
        <f>SUM(テーブル22[[#This Row],[7月]:[9月]])</f>
        <v>0</v>
      </c>
      <c r="AB174" s="41"/>
      <c r="AC174" s="42"/>
      <c r="AD174" s="42">
        <f>IF(テーブル22[[#This Row],[1-6月残高]]=0,テーブル22[[#This Row],[7-9月計]]-テーブル22[[#This Row],[入金額3]],IF(テーブル22[[#This Row],[1-6月残高]]&gt;0,テーブル22[[#This Row],[1-6月残高]]+テーブル22[[#This Row],[7-9月計]]-テーブル22[[#This Row],[入金額3]]))</f>
        <v>15240</v>
      </c>
      <c r="AE174" s="42"/>
      <c r="AF174" s="42"/>
      <c r="AG174" s="42"/>
      <c r="AH174" s="42">
        <f>SUM(テーブル22[[#This Row],[10月]:[12月]])</f>
        <v>0</v>
      </c>
      <c r="AI174" s="41"/>
      <c r="AJ174" s="42"/>
      <c r="AK174" s="42">
        <f>IF(テーブル22[[#This Row],[1-9月残高]]=0,テーブル22[[#This Row],[10-12月計]]-テーブル22[[#This Row],[入金額4]],IF(テーブル22[[#This Row],[1-9月残高]]&gt;0,テーブル22[[#This Row],[1-9月残高]]+テーブル22[[#This Row],[10-12月計]]-テーブル22[[#This Row],[入金額4]]))</f>
        <v>15240</v>
      </c>
      <c r="AL174" s="42">
        <f>SUM(テーブル22[[#This Row],[1-3月計]],テーブル22[[#This Row],[4-6月計]],テーブル22[[#This Row],[7-9月計]],テーブル22[[#This Row],[10-12月計]]-テーブル22[[#This Row],[入金合計]])</f>
        <v>15240</v>
      </c>
      <c r="AM174" s="42">
        <f>SUM(テーブル22[[#This Row],[入金額]],テーブル22[[#This Row],[入金額2]],テーブル22[[#This Row],[入金額3]],テーブル22[[#This Row],[入金額4]])</f>
        <v>25485</v>
      </c>
      <c r="AN174" s="38">
        <f t="shared" si="2"/>
        <v>40725</v>
      </c>
    </row>
    <row r="175" spans="1:40" hidden="1" x14ac:dyDescent="0.15">
      <c r="A175" s="43">
        <v>944</v>
      </c>
      <c r="B175" s="38"/>
      <c r="C175" s="43"/>
      <c r="D175" s="37" t="s">
        <v>51</v>
      </c>
      <c r="E175" s="37" t="s">
        <v>76</v>
      </c>
      <c r="F175" s="37" t="s">
        <v>858</v>
      </c>
      <c r="G175" s="37" t="s">
        <v>50</v>
      </c>
      <c r="H175" s="37" t="s">
        <v>326</v>
      </c>
      <c r="I175" s="38"/>
      <c r="J175" s="39">
        <v>0</v>
      </c>
      <c r="K175" s="39">
        <v>0</v>
      </c>
      <c r="L175" s="39">
        <v>0</v>
      </c>
      <c r="M175" s="44">
        <f>SUM(テーブル22[[#This Row],[1月]:[3月]])</f>
        <v>0</v>
      </c>
      <c r="N175" s="41"/>
      <c r="O175" s="39"/>
      <c r="P1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5" s="42">
        <v>0</v>
      </c>
      <c r="R175" s="42">
        <v>0</v>
      </c>
      <c r="S175" s="42">
        <v>0</v>
      </c>
      <c r="T175" s="42">
        <f>SUM(テーブル22[[#This Row],[4月]:[6月]])</f>
        <v>0</v>
      </c>
      <c r="U175" s="41"/>
      <c r="V175" s="42"/>
      <c r="W175" s="42">
        <f>IF(テーブル22[[#This Row],[1-3月残高]]="",テーブル22[[#This Row],[4-6月計]]-テーブル22[[#This Row],[入金額2]],IF(テーブル22[[#This Row],[1-3月残高]]&gt;0,テーブル22[[#This Row],[1-3月残高]]+テーブル22[[#This Row],[4-6月計]]-テーブル22[[#This Row],[入金額2]]))</f>
        <v>0</v>
      </c>
      <c r="X175" s="42"/>
      <c r="Y175" s="42"/>
      <c r="Z175" s="42"/>
      <c r="AA175" s="42">
        <f>SUM(テーブル22[[#This Row],[7月]:[9月]])</f>
        <v>0</v>
      </c>
      <c r="AB175" s="41"/>
      <c r="AC175" s="42"/>
      <c r="AD175" s="42">
        <f>IF(テーブル22[[#This Row],[1-6月残高]]=0,テーブル22[[#This Row],[7-9月計]]-テーブル22[[#This Row],[入金額3]],IF(テーブル22[[#This Row],[1-6月残高]]&gt;0,テーブル22[[#This Row],[1-6月残高]]+テーブル22[[#This Row],[7-9月計]]-テーブル22[[#This Row],[入金額3]]))</f>
        <v>0</v>
      </c>
      <c r="AE175" s="42"/>
      <c r="AF175" s="42"/>
      <c r="AG175" s="42"/>
      <c r="AH175" s="42">
        <f>SUM(テーブル22[[#This Row],[10月]:[12月]])</f>
        <v>0</v>
      </c>
      <c r="AI175" s="41"/>
      <c r="AJ175" s="42"/>
      <c r="AK175" s="42">
        <f>IF(テーブル22[[#This Row],[1-9月残高]]=0,テーブル22[[#This Row],[10-12月計]]-テーブル22[[#This Row],[入金額4]],IF(テーブル22[[#This Row],[1-9月残高]]&gt;0,テーブル22[[#This Row],[1-9月残高]]+テーブル22[[#This Row],[10-12月計]]-テーブル22[[#This Row],[入金額4]]))</f>
        <v>0</v>
      </c>
      <c r="AL175" s="42">
        <f>SUM(テーブル22[[#This Row],[1-3月計]],テーブル22[[#This Row],[4-6月計]],テーブル22[[#This Row],[7-9月計]],テーブル22[[#This Row],[10-12月計]]-テーブル22[[#This Row],[入金合計]])</f>
        <v>0</v>
      </c>
      <c r="AM175" s="42">
        <f>SUM(テーブル22[[#This Row],[入金額]],テーブル22[[#This Row],[入金額2]],テーブル22[[#This Row],[入金額3]],テーブル22[[#This Row],[入金額4]])</f>
        <v>0</v>
      </c>
      <c r="AN175" s="38">
        <f t="shared" si="2"/>
        <v>0</v>
      </c>
    </row>
    <row r="176" spans="1:40" hidden="1" x14ac:dyDescent="0.15">
      <c r="A176" s="43">
        <v>945</v>
      </c>
      <c r="B176" s="38"/>
      <c r="C176" s="43"/>
      <c r="D176" s="37" t="s">
        <v>1870</v>
      </c>
      <c r="E176" s="37"/>
      <c r="F176" s="37"/>
      <c r="G176" s="37"/>
      <c r="H176" s="37"/>
      <c r="I176" s="38"/>
      <c r="J176" s="39">
        <v>8055</v>
      </c>
      <c r="K176" s="39">
        <v>0</v>
      </c>
      <c r="L176" s="39">
        <v>8700</v>
      </c>
      <c r="M176" s="44">
        <f>SUM(テーブル22[[#This Row],[1月]:[3月]])</f>
        <v>16755</v>
      </c>
      <c r="N176" s="41">
        <v>41394</v>
      </c>
      <c r="O176" s="39">
        <v>16755</v>
      </c>
      <c r="P1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6" s="42">
        <v>3615</v>
      </c>
      <c r="R176" s="42">
        <v>3795</v>
      </c>
      <c r="S176" s="42">
        <v>3660</v>
      </c>
      <c r="T176" s="42">
        <f>SUM(テーブル22[[#This Row],[4月]:[6月]])</f>
        <v>11070</v>
      </c>
      <c r="U176" s="41"/>
      <c r="V176" s="42"/>
      <c r="W176" s="42">
        <f>IF(テーブル22[[#This Row],[1-3月残高]]="",テーブル22[[#This Row],[4-6月計]]-テーブル22[[#This Row],[入金額2]],IF(テーブル22[[#This Row],[1-3月残高]]&gt;0,テーブル22[[#This Row],[1-3月残高]]+テーブル22[[#This Row],[4-6月計]]-テーブル22[[#This Row],[入金額2]]))</f>
        <v>11070</v>
      </c>
      <c r="X176" s="42"/>
      <c r="Y176" s="42"/>
      <c r="Z176" s="42"/>
      <c r="AA176" s="42">
        <f>SUM(テーブル22[[#This Row],[7月]:[9月]])</f>
        <v>0</v>
      </c>
      <c r="AB176" s="41"/>
      <c r="AC176" s="42"/>
      <c r="AD176" s="42">
        <f>IF(テーブル22[[#This Row],[1-6月残高]]=0,テーブル22[[#This Row],[7-9月計]]-テーブル22[[#This Row],[入金額3]],IF(テーブル22[[#This Row],[1-6月残高]]&gt;0,テーブル22[[#This Row],[1-6月残高]]+テーブル22[[#This Row],[7-9月計]]-テーブル22[[#This Row],[入金額3]]))</f>
        <v>11070</v>
      </c>
      <c r="AE176" s="42"/>
      <c r="AF176" s="42"/>
      <c r="AG176" s="42"/>
      <c r="AH176" s="42">
        <f>SUM(テーブル22[[#This Row],[10月]:[12月]])</f>
        <v>0</v>
      </c>
      <c r="AI176" s="41"/>
      <c r="AJ176" s="42"/>
      <c r="AK176" s="42">
        <f>IF(テーブル22[[#This Row],[1-9月残高]]=0,テーブル22[[#This Row],[10-12月計]]-テーブル22[[#This Row],[入金額4]],IF(テーブル22[[#This Row],[1-9月残高]]&gt;0,テーブル22[[#This Row],[1-9月残高]]+テーブル22[[#This Row],[10-12月計]]-テーブル22[[#This Row],[入金額4]]))</f>
        <v>11070</v>
      </c>
      <c r="AL176" s="42">
        <f>SUM(テーブル22[[#This Row],[1-3月計]],テーブル22[[#This Row],[4-6月計]],テーブル22[[#This Row],[7-9月計]],テーブル22[[#This Row],[10-12月計]]-テーブル22[[#This Row],[入金合計]])</f>
        <v>11070</v>
      </c>
      <c r="AM176" s="42">
        <f>SUM(テーブル22[[#This Row],[入金額]],テーブル22[[#This Row],[入金額2]],テーブル22[[#This Row],[入金額3]],テーブル22[[#This Row],[入金額4]])</f>
        <v>16755</v>
      </c>
      <c r="AN176" s="38">
        <f t="shared" si="2"/>
        <v>27825</v>
      </c>
    </row>
    <row r="177" spans="1:40" hidden="1" x14ac:dyDescent="0.15">
      <c r="A177" s="43">
        <v>1002</v>
      </c>
      <c r="B177" s="38"/>
      <c r="C177" s="43"/>
      <c r="D177" s="37" t="s">
        <v>36</v>
      </c>
      <c r="E177" s="37" t="s">
        <v>37</v>
      </c>
      <c r="F177" s="37" t="s">
        <v>859</v>
      </c>
      <c r="G177" s="37" t="s">
        <v>36</v>
      </c>
      <c r="H177" s="37"/>
      <c r="I177" s="38"/>
      <c r="J177" s="39">
        <v>0</v>
      </c>
      <c r="K177" s="39">
        <v>0</v>
      </c>
      <c r="L177" s="39">
        <v>0</v>
      </c>
      <c r="M177" s="44">
        <f>SUM(テーブル22[[#This Row],[1月]:[3月]])</f>
        <v>0</v>
      </c>
      <c r="N177" s="41"/>
      <c r="O177" s="39"/>
      <c r="P1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7" s="42">
        <v>0</v>
      </c>
      <c r="R177" s="42">
        <v>0</v>
      </c>
      <c r="S177" s="42">
        <v>0</v>
      </c>
      <c r="T177" s="42">
        <f>SUM(テーブル22[[#This Row],[4月]:[6月]])</f>
        <v>0</v>
      </c>
      <c r="U177" s="41"/>
      <c r="V177" s="42"/>
      <c r="W177" s="42">
        <f>IF(テーブル22[[#This Row],[1-3月残高]]="",テーブル22[[#This Row],[4-6月計]]-テーブル22[[#This Row],[入金額2]],IF(テーブル22[[#This Row],[1-3月残高]]&gt;0,テーブル22[[#This Row],[1-3月残高]]+テーブル22[[#This Row],[4-6月計]]-テーブル22[[#This Row],[入金額2]]))</f>
        <v>0</v>
      </c>
      <c r="X177" s="42"/>
      <c r="Y177" s="42"/>
      <c r="Z177" s="42"/>
      <c r="AA177" s="42">
        <f>SUM(テーブル22[[#This Row],[7月]:[9月]])</f>
        <v>0</v>
      </c>
      <c r="AB177" s="41"/>
      <c r="AC177" s="42"/>
      <c r="AD177" s="42">
        <f>IF(テーブル22[[#This Row],[1-6月残高]]=0,テーブル22[[#This Row],[7-9月計]]-テーブル22[[#This Row],[入金額3]],IF(テーブル22[[#This Row],[1-6月残高]]&gt;0,テーブル22[[#This Row],[1-6月残高]]+テーブル22[[#This Row],[7-9月計]]-テーブル22[[#This Row],[入金額3]]))</f>
        <v>0</v>
      </c>
      <c r="AE177" s="42"/>
      <c r="AF177" s="42"/>
      <c r="AG177" s="42"/>
      <c r="AH177" s="42">
        <f>SUM(テーブル22[[#This Row],[10月]:[12月]])</f>
        <v>0</v>
      </c>
      <c r="AI177" s="41"/>
      <c r="AJ177" s="42"/>
      <c r="AK177" s="42">
        <f>IF(テーブル22[[#This Row],[1-9月残高]]=0,テーブル22[[#This Row],[10-12月計]]-テーブル22[[#This Row],[入金額4]],IF(テーブル22[[#This Row],[1-9月残高]]&gt;0,テーブル22[[#This Row],[1-9月残高]]+テーブル22[[#This Row],[10-12月計]]-テーブル22[[#This Row],[入金額4]]))</f>
        <v>0</v>
      </c>
      <c r="AL177" s="42">
        <f>SUM(テーブル22[[#This Row],[1-3月計]],テーブル22[[#This Row],[4-6月計]],テーブル22[[#This Row],[7-9月計]],テーブル22[[#This Row],[10-12月計]]-テーブル22[[#This Row],[入金合計]])</f>
        <v>0</v>
      </c>
      <c r="AM177" s="42">
        <f>SUM(テーブル22[[#This Row],[入金額]],テーブル22[[#This Row],[入金額2]],テーブル22[[#This Row],[入金額3]],テーブル22[[#This Row],[入金額4]])</f>
        <v>0</v>
      </c>
      <c r="AN177" s="38">
        <f t="shared" si="2"/>
        <v>0</v>
      </c>
    </row>
    <row r="178" spans="1:40" s="4" customFormat="1" hidden="1" x14ac:dyDescent="0.15">
      <c r="A178" s="45">
        <v>1003</v>
      </c>
      <c r="B178" s="6" t="s">
        <v>1864</v>
      </c>
      <c r="C178" s="46"/>
      <c r="D178" s="46" t="s">
        <v>267</v>
      </c>
      <c r="E178" s="37" t="s">
        <v>37</v>
      </c>
      <c r="F178" s="37" t="s">
        <v>860</v>
      </c>
      <c r="G178" s="37" t="s">
        <v>267</v>
      </c>
      <c r="H178" s="37"/>
      <c r="I178" s="46"/>
      <c r="J178" s="64">
        <v>0</v>
      </c>
      <c r="K178" s="64">
        <v>0</v>
      </c>
      <c r="L178" s="64">
        <v>0</v>
      </c>
      <c r="M178" s="49">
        <f>SUM(テーブル22[[#This Row],[1月]:[3月]])</f>
        <v>0</v>
      </c>
      <c r="N178" s="52"/>
      <c r="O178" s="48"/>
      <c r="P178"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8" s="51">
        <v>0</v>
      </c>
      <c r="R178" s="51">
        <v>0</v>
      </c>
      <c r="S178" s="51">
        <v>0</v>
      </c>
      <c r="T178" s="51">
        <f>SUM(テーブル22[[#This Row],[4月]:[6月]])</f>
        <v>0</v>
      </c>
      <c r="U178" s="52"/>
      <c r="V178" s="51"/>
      <c r="W178" s="51">
        <f>IF(テーブル22[[#This Row],[1-3月残高]]="",テーブル22[[#This Row],[4-6月計]]-テーブル22[[#This Row],[入金額2]],IF(テーブル22[[#This Row],[1-3月残高]]&gt;0,テーブル22[[#This Row],[1-3月残高]]+テーブル22[[#This Row],[4-6月計]]-テーブル22[[#This Row],[入金額2]]))</f>
        <v>0</v>
      </c>
      <c r="X178" s="51"/>
      <c r="Y178" s="51"/>
      <c r="Z178" s="51"/>
      <c r="AA178" s="51">
        <f>SUM(テーブル22[[#This Row],[7月]:[9月]])</f>
        <v>0</v>
      </c>
      <c r="AB178" s="52"/>
      <c r="AC178" s="51"/>
      <c r="AD178" s="51">
        <f>IF(テーブル22[[#This Row],[1-6月残高]]=0,テーブル22[[#This Row],[7-9月計]]-テーブル22[[#This Row],[入金額3]],IF(テーブル22[[#This Row],[1-6月残高]]&gt;0,テーブル22[[#This Row],[1-6月残高]]+テーブル22[[#This Row],[7-9月計]]-テーブル22[[#This Row],[入金額3]]))</f>
        <v>0</v>
      </c>
      <c r="AE178" s="51"/>
      <c r="AF178" s="51"/>
      <c r="AG178" s="51"/>
      <c r="AH178" s="51">
        <f>SUM(テーブル22[[#This Row],[10月]:[12月]])</f>
        <v>0</v>
      </c>
      <c r="AI178" s="52"/>
      <c r="AJ178" s="51"/>
      <c r="AK178" s="51">
        <f>IF(テーブル22[[#This Row],[1-9月残高]]=0,テーブル22[[#This Row],[10-12月計]]-テーブル22[[#This Row],[入金額4]],IF(テーブル22[[#This Row],[1-9月残高]]&gt;0,テーブル22[[#This Row],[1-9月残高]]+テーブル22[[#This Row],[10-12月計]]-テーブル22[[#This Row],[入金額4]]))</f>
        <v>0</v>
      </c>
      <c r="AL178" s="51">
        <f>SUM(テーブル22[[#This Row],[1-3月計]],テーブル22[[#This Row],[4-6月計]],テーブル22[[#This Row],[7-9月計]],テーブル22[[#This Row],[10-12月計]]-テーブル22[[#This Row],[入金合計]])</f>
        <v>0</v>
      </c>
      <c r="AM178" s="51">
        <f>SUM(テーブル22[[#This Row],[入金額]],テーブル22[[#This Row],[入金額2]],テーブル22[[#This Row],[入金額3]],テーブル22[[#This Row],[入金額4]])</f>
        <v>0</v>
      </c>
      <c r="AN178" s="46">
        <f t="shared" si="2"/>
        <v>0</v>
      </c>
    </row>
    <row r="179" spans="1:40" hidden="1" x14ac:dyDescent="0.15">
      <c r="A179" s="43">
        <v>1006</v>
      </c>
      <c r="B179" s="38"/>
      <c r="C179" s="43"/>
      <c r="D179" s="37" t="s">
        <v>861</v>
      </c>
      <c r="E179" s="37" t="s">
        <v>37</v>
      </c>
      <c r="F179" s="37" t="s">
        <v>862</v>
      </c>
      <c r="G179" s="37" t="s">
        <v>863</v>
      </c>
      <c r="H179" s="37"/>
      <c r="I179" s="38"/>
      <c r="J179" s="39">
        <v>0</v>
      </c>
      <c r="K179" s="39">
        <v>0</v>
      </c>
      <c r="L179" s="39">
        <v>0</v>
      </c>
      <c r="M179" s="44">
        <f>SUM(テーブル22[[#This Row],[1月]:[3月]])</f>
        <v>0</v>
      </c>
      <c r="N179" s="41"/>
      <c r="O179" s="39"/>
      <c r="P1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79" s="42">
        <v>0</v>
      </c>
      <c r="R179" s="42">
        <v>0</v>
      </c>
      <c r="S179" s="42">
        <v>0</v>
      </c>
      <c r="T179" s="42">
        <f>SUM(テーブル22[[#This Row],[4月]:[6月]])</f>
        <v>0</v>
      </c>
      <c r="U179" s="41"/>
      <c r="V179" s="42"/>
      <c r="W179" s="42">
        <f>IF(テーブル22[[#This Row],[1-3月残高]]="",テーブル22[[#This Row],[4-6月計]]-テーブル22[[#This Row],[入金額2]],IF(テーブル22[[#This Row],[1-3月残高]]&gt;0,テーブル22[[#This Row],[1-3月残高]]+テーブル22[[#This Row],[4-6月計]]-テーブル22[[#This Row],[入金額2]]))</f>
        <v>0</v>
      </c>
      <c r="X179" s="42"/>
      <c r="Y179" s="42"/>
      <c r="Z179" s="42"/>
      <c r="AA179" s="42">
        <f>SUM(テーブル22[[#This Row],[7月]:[9月]])</f>
        <v>0</v>
      </c>
      <c r="AB179" s="41"/>
      <c r="AC179" s="42"/>
      <c r="AD179" s="42">
        <f>IF(テーブル22[[#This Row],[1-6月残高]]=0,テーブル22[[#This Row],[7-9月計]]-テーブル22[[#This Row],[入金額3]],IF(テーブル22[[#This Row],[1-6月残高]]&gt;0,テーブル22[[#This Row],[1-6月残高]]+テーブル22[[#This Row],[7-9月計]]-テーブル22[[#This Row],[入金額3]]))</f>
        <v>0</v>
      </c>
      <c r="AE179" s="42"/>
      <c r="AF179" s="42"/>
      <c r="AG179" s="42"/>
      <c r="AH179" s="42">
        <f>SUM(テーブル22[[#This Row],[10月]:[12月]])</f>
        <v>0</v>
      </c>
      <c r="AI179" s="41"/>
      <c r="AJ179" s="42"/>
      <c r="AK179" s="42">
        <f>IF(テーブル22[[#This Row],[1-9月残高]]=0,テーブル22[[#This Row],[10-12月計]]-テーブル22[[#This Row],[入金額4]],IF(テーブル22[[#This Row],[1-9月残高]]&gt;0,テーブル22[[#This Row],[1-9月残高]]+テーブル22[[#This Row],[10-12月計]]-テーブル22[[#This Row],[入金額4]]))</f>
        <v>0</v>
      </c>
      <c r="AL179" s="42">
        <f>SUM(テーブル22[[#This Row],[1-3月計]],テーブル22[[#This Row],[4-6月計]],テーブル22[[#This Row],[7-9月計]],テーブル22[[#This Row],[10-12月計]]-テーブル22[[#This Row],[入金合計]])</f>
        <v>0</v>
      </c>
      <c r="AM179" s="42">
        <f>SUM(テーブル22[[#This Row],[入金額]],テーブル22[[#This Row],[入金額2]],テーブル22[[#This Row],[入金額3]],テーブル22[[#This Row],[入金額4]])</f>
        <v>0</v>
      </c>
      <c r="AN179" s="38">
        <f t="shared" si="2"/>
        <v>0</v>
      </c>
    </row>
    <row r="180" spans="1:40" hidden="1" x14ac:dyDescent="0.15">
      <c r="A180" s="43">
        <v>1007</v>
      </c>
      <c r="B180" s="38"/>
      <c r="C180" s="43"/>
      <c r="D180" s="37" t="s">
        <v>864</v>
      </c>
      <c r="E180" s="37" t="s">
        <v>196</v>
      </c>
      <c r="F180" s="37" t="s">
        <v>865</v>
      </c>
      <c r="G180" s="37" t="s">
        <v>866</v>
      </c>
      <c r="H180" s="37" t="s">
        <v>867</v>
      </c>
      <c r="I180" s="38"/>
      <c r="J180" s="39">
        <v>0</v>
      </c>
      <c r="K180" s="39">
        <v>0</v>
      </c>
      <c r="L180" s="39">
        <v>0</v>
      </c>
      <c r="M180" s="44">
        <f>SUM(テーブル22[[#This Row],[1月]:[3月]])</f>
        <v>0</v>
      </c>
      <c r="N180" s="41"/>
      <c r="O180" s="39"/>
      <c r="P1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0" s="42">
        <v>0</v>
      </c>
      <c r="R180" s="42">
        <v>0</v>
      </c>
      <c r="S180" s="42">
        <v>0</v>
      </c>
      <c r="T180" s="42">
        <f>SUM(テーブル22[[#This Row],[4月]:[6月]])</f>
        <v>0</v>
      </c>
      <c r="U180" s="41"/>
      <c r="V180" s="42"/>
      <c r="W180" s="42">
        <f>IF(テーブル22[[#This Row],[1-3月残高]]="",テーブル22[[#This Row],[4-6月計]]-テーブル22[[#This Row],[入金額2]],IF(テーブル22[[#This Row],[1-3月残高]]&gt;0,テーブル22[[#This Row],[1-3月残高]]+テーブル22[[#This Row],[4-6月計]]-テーブル22[[#This Row],[入金額2]]))</f>
        <v>0</v>
      </c>
      <c r="X180" s="42"/>
      <c r="Y180" s="42"/>
      <c r="Z180" s="42"/>
      <c r="AA180" s="42">
        <f>SUM(テーブル22[[#This Row],[7月]:[9月]])</f>
        <v>0</v>
      </c>
      <c r="AB180" s="41"/>
      <c r="AC180" s="42"/>
      <c r="AD180" s="42">
        <f>IF(テーブル22[[#This Row],[1-6月残高]]=0,テーブル22[[#This Row],[7-9月計]]-テーブル22[[#This Row],[入金額3]],IF(テーブル22[[#This Row],[1-6月残高]]&gt;0,テーブル22[[#This Row],[1-6月残高]]+テーブル22[[#This Row],[7-9月計]]-テーブル22[[#This Row],[入金額3]]))</f>
        <v>0</v>
      </c>
      <c r="AE180" s="42"/>
      <c r="AF180" s="42"/>
      <c r="AG180" s="42"/>
      <c r="AH180" s="42">
        <f>SUM(テーブル22[[#This Row],[10月]:[12月]])</f>
        <v>0</v>
      </c>
      <c r="AI180" s="41"/>
      <c r="AJ180" s="42"/>
      <c r="AK180" s="42">
        <f>IF(テーブル22[[#This Row],[1-9月残高]]=0,テーブル22[[#This Row],[10-12月計]]-テーブル22[[#This Row],[入金額4]],IF(テーブル22[[#This Row],[1-9月残高]]&gt;0,テーブル22[[#This Row],[1-9月残高]]+テーブル22[[#This Row],[10-12月計]]-テーブル22[[#This Row],[入金額4]]))</f>
        <v>0</v>
      </c>
      <c r="AL180" s="42">
        <f>SUM(テーブル22[[#This Row],[1-3月計]],テーブル22[[#This Row],[4-6月計]],テーブル22[[#This Row],[7-9月計]],テーブル22[[#This Row],[10-12月計]]-テーブル22[[#This Row],[入金合計]])</f>
        <v>0</v>
      </c>
      <c r="AM180" s="42">
        <f>SUM(テーブル22[[#This Row],[入金額]],テーブル22[[#This Row],[入金額2]],テーブル22[[#This Row],[入金額3]],テーブル22[[#This Row],[入金額4]])</f>
        <v>0</v>
      </c>
      <c r="AN180" s="38">
        <f t="shared" si="2"/>
        <v>0</v>
      </c>
    </row>
    <row r="181" spans="1:40" hidden="1" x14ac:dyDescent="0.15">
      <c r="A181" s="43">
        <v>1008</v>
      </c>
      <c r="B181" s="38"/>
      <c r="C181" s="43"/>
      <c r="D181" s="38" t="s">
        <v>868</v>
      </c>
      <c r="E181" s="37" t="s">
        <v>41</v>
      </c>
      <c r="F181" s="37" t="s">
        <v>869</v>
      </c>
      <c r="G181" s="37" t="s">
        <v>870</v>
      </c>
      <c r="H181" s="37" t="s">
        <v>327</v>
      </c>
      <c r="I181" s="38"/>
      <c r="J181" s="39">
        <v>0</v>
      </c>
      <c r="K181" s="39">
        <v>300</v>
      </c>
      <c r="L181" s="39">
        <v>0</v>
      </c>
      <c r="M181" s="44">
        <f>SUM(テーブル22[[#This Row],[1月]:[3月]])</f>
        <v>300</v>
      </c>
      <c r="N181" s="41"/>
      <c r="O181" s="39"/>
      <c r="P181"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300</v>
      </c>
      <c r="Q181" s="42">
        <v>0</v>
      </c>
      <c r="R181" s="42">
        <v>0</v>
      </c>
      <c r="S181" s="42">
        <v>0</v>
      </c>
      <c r="T181" s="42">
        <f>SUM(テーブル22[[#This Row],[4月]:[6月]])</f>
        <v>0</v>
      </c>
      <c r="U181" s="41"/>
      <c r="V181" s="42"/>
      <c r="W181" s="42">
        <f>IF(テーブル22[[#This Row],[1-3月残高]]="",テーブル22[[#This Row],[4-6月計]]-テーブル22[[#This Row],[入金額2]],IF(テーブル22[[#This Row],[1-3月残高]]&gt;0,テーブル22[[#This Row],[1-3月残高]]+テーブル22[[#This Row],[4-6月計]]-テーブル22[[#This Row],[入金額2]]))</f>
        <v>300</v>
      </c>
      <c r="X181" s="42"/>
      <c r="Y181" s="42"/>
      <c r="Z181" s="42"/>
      <c r="AA181" s="42">
        <f>SUM(テーブル22[[#This Row],[7月]:[9月]])</f>
        <v>0</v>
      </c>
      <c r="AB181" s="41"/>
      <c r="AC181" s="42"/>
      <c r="AD181" s="42">
        <f>IF(テーブル22[[#This Row],[1-6月残高]]=0,テーブル22[[#This Row],[7-9月計]]-テーブル22[[#This Row],[入金額3]],IF(テーブル22[[#This Row],[1-6月残高]]&gt;0,テーブル22[[#This Row],[1-6月残高]]+テーブル22[[#This Row],[7-9月計]]-テーブル22[[#This Row],[入金額3]]))</f>
        <v>300</v>
      </c>
      <c r="AE181" s="42"/>
      <c r="AF181" s="42"/>
      <c r="AG181" s="42"/>
      <c r="AH181" s="42">
        <f>SUM(テーブル22[[#This Row],[10月]:[12月]])</f>
        <v>0</v>
      </c>
      <c r="AI181" s="41"/>
      <c r="AJ181" s="42"/>
      <c r="AK181" s="42">
        <f>IF(テーブル22[[#This Row],[1-9月残高]]=0,テーブル22[[#This Row],[10-12月計]]-テーブル22[[#This Row],[入金額4]],IF(テーブル22[[#This Row],[1-9月残高]]&gt;0,テーブル22[[#This Row],[1-9月残高]]+テーブル22[[#This Row],[10-12月計]]-テーブル22[[#This Row],[入金額4]]))</f>
        <v>300</v>
      </c>
      <c r="AL181" s="42">
        <f>SUM(テーブル22[[#This Row],[1-3月計]],テーブル22[[#This Row],[4-6月計]],テーブル22[[#This Row],[7-9月計]],テーブル22[[#This Row],[10-12月計]]-テーブル22[[#This Row],[入金合計]])</f>
        <v>300</v>
      </c>
      <c r="AM181" s="42">
        <f>SUM(テーブル22[[#This Row],[入金額]],テーブル22[[#This Row],[入金額2]],テーブル22[[#This Row],[入金額3]],テーブル22[[#This Row],[入金額4]])</f>
        <v>0</v>
      </c>
      <c r="AN181" s="38">
        <f t="shared" si="2"/>
        <v>300</v>
      </c>
    </row>
    <row r="182" spans="1:40" hidden="1" x14ac:dyDescent="0.15">
      <c r="A182" s="43">
        <v>1009</v>
      </c>
      <c r="B182" s="38"/>
      <c r="C182" s="43"/>
      <c r="D182" s="38" t="s">
        <v>871</v>
      </c>
      <c r="E182" s="37" t="s">
        <v>41</v>
      </c>
      <c r="F182" s="37" t="s">
        <v>869</v>
      </c>
      <c r="G182" s="37" t="s">
        <v>870</v>
      </c>
      <c r="H182" s="37" t="s">
        <v>327</v>
      </c>
      <c r="I182" s="38"/>
      <c r="J182" s="39">
        <v>0</v>
      </c>
      <c r="K182" s="39">
        <v>0</v>
      </c>
      <c r="L182" s="39">
        <v>0</v>
      </c>
      <c r="M182" s="44">
        <f>SUM(テーブル22[[#This Row],[1月]:[3月]])</f>
        <v>0</v>
      </c>
      <c r="N182" s="41"/>
      <c r="O182" s="39"/>
      <c r="P1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2" s="42">
        <v>0</v>
      </c>
      <c r="R182" s="42">
        <v>0</v>
      </c>
      <c r="S182" s="42">
        <v>0</v>
      </c>
      <c r="T182" s="42">
        <f>SUM(テーブル22[[#This Row],[4月]:[6月]])</f>
        <v>0</v>
      </c>
      <c r="U182" s="41"/>
      <c r="V182" s="42"/>
      <c r="W182" s="42">
        <f>IF(テーブル22[[#This Row],[1-3月残高]]="",テーブル22[[#This Row],[4-6月計]]-テーブル22[[#This Row],[入金額2]],IF(テーブル22[[#This Row],[1-3月残高]]&gt;0,テーブル22[[#This Row],[1-3月残高]]+テーブル22[[#This Row],[4-6月計]]-テーブル22[[#This Row],[入金額2]]))</f>
        <v>0</v>
      </c>
      <c r="X182" s="42"/>
      <c r="Y182" s="42"/>
      <c r="Z182" s="42"/>
      <c r="AA182" s="42">
        <f>SUM(テーブル22[[#This Row],[7月]:[9月]])</f>
        <v>0</v>
      </c>
      <c r="AB182" s="41"/>
      <c r="AC182" s="42"/>
      <c r="AD182" s="42">
        <f>IF(テーブル22[[#This Row],[1-6月残高]]=0,テーブル22[[#This Row],[7-9月計]]-テーブル22[[#This Row],[入金額3]],IF(テーブル22[[#This Row],[1-6月残高]]&gt;0,テーブル22[[#This Row],[1-6月残高]]+テーブル22[[#This Row],[7-9月計]]-テーブル22[[#This Row],[入金額3]]))</f>
        <v>0</v>
      </c>
      <c r="AE182" s="42"/>
      <c r="AF182" s="42"/>
      <c r="AG182" s="42"/>
      <c r="AH182" s="42">
        <f>SUM(テーブル22[[#This Row],[10月]:[12月]])</f>
        <v>0</v>
      </c>
      <c r="AI182" s="41"/>
      <c r="AJ182" s="42"/>
      <c r="AK182" s="42">
        <f>IF(テーブル22[[#This Row],[1-9月残高]]=0,テーブル22[[#This Row],[10-12月計]]-テーブル22[[#This Row],[入金額4]],IF(テーブル22[[#This Row],[1-9月残高]]&gt;0,テーブル22[[#This Row],[1-9月残高]]+テーブル22[[#This Row],[10-12月計]]-テーブル22[[#This Row],[入金額4]]))</f>
        <v>0</v>
      </c>
      <c r="AL182" s="42">
        <f>SUM(テーブル22[[#This Row],[1-3月計]],テーブル22[[#This Row],[4-6月計]],テーブル22[[#This Row],[7-9月計]],テーブル22[[#This Row],[10-12月計]]-テーブル22[[#This Row],[入金合計]])</f>
        <v>0</v>
      </c>
      <c r="AM182" s="42">
        <f>SUM(テーブル22[[#This Row],[入金額]],テーブル22[[#This Row],[入金額2]],テーブル22[[#This Row],[入金額3]],テーブル22[[#This Row],[入金額4]])</f>
        <v>0</v>
      </c>
      <c r="AN182" s="38">
        <f t="shared" si="2"/>
        <v>0</v>
      </c>
    </row>
    <row r="183" spans="1:40" hidden="1" x14ac:dyDescent="0.15">
      <c r="A183" s="43">
        <v>1010</v>
      </c>
      <c r="B183" s="38"/>
      <c r="C183" s="43"/>
      <c r="D183" s="66" t="s">
        <v>872</v>
      </c>
      <c r="E183" s="37"/>
      <c r="F183" s="37"/>
      <c r="G183" s="37"/>
      <c r="H183" s="37"/>
      <c r="I183" s="38"/>
      <c r="J183" s="39">
        <v>0</v>
      </c>
      <c r="K183" s="39">
        <v>0</v>
      </c>
      <c r="L183" s="39">
        <v>0</v>
      </c>
      <c r="M183" s="44">
        <f>SUM(テーブル22[[#This Row],[1月]:[3月]])</f>
        <v>0</v>
      </c>
      <c r="N183" s="41"/>
      <c r="O183" s="39"/>
      <c r="P1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3" s="42">
        <v>0</v>
      </c>
      <c r="R183" s="42">
        <v>0</v>
      </c>
      <c r="S183" s="42">
        <v>0</v>
      </c>
      <c r="T183" s="42">
        <f>SUM(テーブル22[[#This Row],[4月]:[6月]])</f>
        <v>0</v>
      </c>
      <c r="U183" s="41"/>
      <c r="V183" s="42"/>
      <c r="W183" s="42">
        <f>IF(テーブル22[[#This Row],[1-3月残高]]="",テーブル22[[#This Row],[4-6月計]]-テーブル22[[#This Row],[入金額2]],IF(テーブル22[[#This Row],[1-3月残高]]&gt;0,テーブル22[[#This Row],[1-3月残高]]+テーブル22[[#This Row],[4-6月計]]-テーブル22[[#This Row],[入金額2]]))</f>
        <v>0</v>
      </c>
      <c r="X183" s="42"/>
      <c r="Y183" s="42"/>
      <c r="Z183" s="42"/>
      <c r="AA183" s="42">
        <f>SUM(テーブル22[[#This Row],[7月]:[9月]])</f>
        <v>0</v>
      </c>
      <c r="AB183" s="41"/>
      <c r="AC183" s="42"/>
      <c r="AD183" s="42">
        <f>IF(テーブル22[[#This Row],[1-6月残高]]=0,テーブル22[[#This Row],[7-9月計]]-テーブル22[[#This Row],[入金額3]],IF(テーブル22[[#This Row],[1-6月残高]]&gt;0,テーブル22[[#This Row],[1-6月残高]]+テーブル22[[#This Row],[7-9月計]]-テーブル22[[#This Row],[入金額3]]))</f>
        <v>0</v>
      </c>
      <c r="AE183" s="42"/>
      <c r="AF183" s="42"/>
      <c r="AG183" s="42"/>
      <c r="AH183" s="42">
        <f>SUM(テーブル22[[#This Row],[10月]:[12月]])</f>
        <v>0</v>
      </c>
      <c r="AI183" s="41"/>
      <c r="AJ183" s="42"/>
      <c r="AK183" s="42">
        <f>IF(テーブル22[[#This Row],[1-9月残高]]=0,テーブル22[[#This Row],[10-12月計]]-テーブル22[[#This Row],[入金額4]],IF(テーブル22[[#This Row],[1-9月残高]]&gt;0,テーブル22[[#This Row],[1-9月残高]]+テーブル22[[#This Row],[10-12月計]]-テーブル22[[#This Row],[入金額4]]))</f>
        <v>0</v>
      </c>
      <c r="AL183" s="42">
        <f>SUM(テーブル22[[#This Row],[1-3月計]],テーブル22[[#This Row],[4-6月計]],テーブル22[[#This Row],[7-9月計]],テーブル22[[#This Row],[10-12月計]]-テーブル22[[#This Row],[入金合計]])</f>
        <v>0</v>
      </c>
      <c r="AM183" s="42">
        <f>SUM(テーブル22[[#This Row],[入金額]],テーブル22[[#This Row],[入金額2]],テーブル22[[#This Row],[入金額3]],テーブル22[[#This Row],[入金額4]])</f>
        <v>0</v>
      </c>
      <c r="AN183" s="38">
        <f t="shared" si="2"/>
        <v>0</v>
      </c>
    </row>
    <row r="184" spans="1:40" hidden="1" x14ac:dyDescent="0.15">
      <c r="A184" s="43">
        <v>1011</v>
      </c>
      <c r="B184" s="38"/>
      <c r="C184" s="43"/>
      <c r="D184" s="66" t="s">
        <v>873</v>
      </c>
      <c r="E184" s="37"/>
      <c r="F184" s="37"/>
      <c r="G184" s="37"/>
      <c r="H184" s="37"/>
      <c r="I184" s="38"/>
      <c r="J184" s="39">
        <v>7980</v>
      </c>
      <c r="K184" s="39">
        <v>2085</v>
      </c>
      <c r="L184" s="39">
        <v>1620</v>
      </c>
      <c r="M184" s="44">
        <f>SUM(テーブル22[[#This Row],[1月]:[3月]])</f>
        <v>11685</v>
      </c>
      <c r="N184" s="41">
        <v>41387</v>
      </c>
      <c r="O184" s="39">
        <v>11685</v>
      </c>
      <c r="P18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4" s="42">
        <v>1740</v>
      </c>
      <c r="R184" s="42">
        <v>2730</v>
      </c>
      <c r="S184" s="42">
        <v>1860</v>
      </c>
      <c r="T184" s="42">
        <f>SUM(テーブル22[[#This Row],[4月]:[6月]])</f>
        <v>6330</v>
      </c>
      <c r="U184" s="41"/>
      <c r="V184" s="42"/>
      <c r="W184" s="42">
        <f>IF(テーブル22[[#This Row],[1-3月残高]]="",テーブル22[[#This Row],[4-6月計]]-テーブル22[[#This Row],[入金額2]],IF(テーブル22[[#This Row],[1-3月残高]]&gt;0,テーブル22[[#This Row],[1-3月残高]]+テーブル22[[#This Row],[4-6月計]]-テーブル22[[#This Row],[入金額2]]))</f>
        <v>6330</v>
      </c>
      <c r="X184" s="42"/>
      <c r="Y184" s="42"/>
      <c r="Z184" s="42"/>
      <c r="AA184" s="42">
        <f>SUM(テーブル22[[#This Row],[7月]:[9月]])</f>
        <v>0</v>
      </c>
      <c r="AB184" s="41"/>
      <c r="AC184" s="42"/>
      <c r="AD184" s="42">
        <f>IF(テーブル22[[#This Row],[1-6月残高]]=0,テーブル22[[#This Row],[7-9月計]]-テーブル22[[#This Row],[入金額3]],IF(テーブル22[[#This Row],[1-6月残高]]&gt;0,テーブル22[[#This Row],[1-6月残高]]+テーブル22[[#This Row],[7-9月計]]-テーブル22[[#This Row],[入金額3]]))</f>
        <v>6330</v>
      </c>
      <c r="AE184" s="42"/>
      <c r="AF184" s="42"/>
      <c r="AG184" s="42"/>
      <c r="AH184" s="42">
        <f>SUM(テーブル22[[#This Row],[10月]:[12月]])</f>
        <v>0</v>
      </c>
      <c r="AI184" s="41"/>
      <c r="AJ184" s="42"/>
      <c r="AK184" s="42">
        <f>IF(テーブル22[[#This Row],[1-9月残高]]=0,テーブル22[[#This Row],[10-12月計]]-テーブル22[[#This Row],[入金額4]],IF(テーブル22[[#This Row],[1-9月残高]]&gt;0,テーブル22[[#This Row],[1-9月残高]]+テーブル22[[#This Row],[10-12月計]]-テーブル22[[#This Row],[入金額4]]))</f>
        <v>6330</v>
      </c>
      <c r="AL184" s="42">
        <f>SUM(テーブル22[[#This Row],[1-3月計]],テーブル22[[#This Row],[4-6月計]],テーブル22[[#This Row],[7-9月計]],テーブル22[[#This Row],[10-12月計]]-テーブル22[[#This Row],[入金合計]])</f>
        <v>6330</v>
      </c>
      <c r="AM184" s="42">
        <f>SUM(テーブル22[[#This Row],[入金額]],テーブル22[[#This Row],[入金額2]],テーブル22[[#This Row],[入金額3]],テーブル22[[#This Row],[入金額4]])</f>
        <v>11685</v>
      </c>
      <c r="AN184" s="38">
        <f t="shared" si="2"/>
        <v>18015</v>
      </c>
    </row>
    <row r="185" spans="1:40" hidden="1" x14ac:dyDescent="0.15">
      <c r="A185" s="38">
        <v>1012</v>
      </c>
      <c r="B185" s="38"/>
      <c r="C185" s="43"/>
      <c r="D185" s="66" t="s">
        <v>874</v>
      </c>
      <c r="E185" s="37"/>
      <c r="F185" s="37"/>
      <c r="G185" s="37"/>
      <c r="H185" s="37"/>
      <c r="I185" s="38"/>
      <c r="J185" s="39">
        <v>1575</v>
      </c>
      <c r="K185" s="39">
        <v>615</v>
      </c>
      <c r="L185" s="39">
        <v>60</v>
      </c>
      <c r="M185" s="44">
        <f>SUM(テーブル22[[#This Row],[1月]:[3月]])</f>
        <v>2250</v>
      </c>
      <c r="N185" s="41">
        <v>41394</v>
      </c>
      <c r="O185" s="39">
        <v>2250</v>
      </c>
      <c r="P1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5" s="42">
        <v>795</v>
      </c>
      <c r="R185" s="42">
        <v>705</v>
      </c>
      <c r="S185" s="42">
        <v>780</v>
      </c>
      <c r="T185" s="42">
        <f>SUM(テーブル22[[#This Row],[4月]:[6月]])</f>
        <v>2280</v>
      </c>
      <c r="U185" s="41"/>
      <c r="V185" s="42"/>
      <c r="W185" s="42">
        <f>IF(テーブル22[[#This Row],[1-3月残高]]="",テーブル22[[#This Row],[4-6月計]]-テーブル22[[#This Row],[入金額2]],IF(テーブル22[[#This Row],[1-3月残高]]&gt;0,テーブル22[[#This Row],[1-3月残高]]+テーブル22[[#This Row],[4-6月計]]-テーブル22[[#This Row],[入金額2]]))</f>
        <v>2280</v>
      </c>
      <c r="X185" s="42"/>
      <c r="Y185" s="42"/>
      <c r="Z185" s="42"/>
      <c r="AA185" s="42">
        <f>SUM(テーブル22[[#This Row],[7月]:[9月]])</f>
        <v>0</v>
      </c>
      <c r="AB185" s="41"/>
      <c r="AC185" s="42"/>
      <c r="AD185" s="42">
        <f>IF(テーブル22[[#This Row],[1-6月残高]]=0,テーブル22[[#This Row],[7-9月計]]-テーブル22[[#This Row],[入金額3]],IF(テーブル22[[#This Row],[1-6月残高]]&gt;0,テーブル22[[#This Row],[1-6月残高]]+テーブル22[[#This Row],[7-9月計]]-テーブル22[[#This Row],[入金額3]]))</f>
        <v>2280</v>
      </c>
      <c r="AE185" s="42"/>
      <c r="AF185" s="42"/>
      <c r="AG185" s="42"/>
      <c r="AH185" s="42">
        <f>SUM(テーブル22[[#This Row],[10月]:[12月]])</f>
        <v>0</v>
      </c>
      <c r="AI185" s="41"/>
      <c r="AJ185" s="42"/>
      <c r="AK185" s="42">
        <f>IF(テーブル22[[#This Row],[1-9月残高]]=0,テーブル22[[#This Row],[10-12月計]]-テーブル22[[#This Row],[入金額4]],IF(テーブル22[[#This Row],[1-9月残高]]&gt;0,テーブル22[[#This Row],[1-9月残高]]+テーブル22[[#This Row],[10-12月計]]-テーブル22[[#This Row],[入金額4]]))</f>
        <v>2280</v>
      </c>
      <c r="AL185" s="42">
        <f>SUM(テーブル22[[#This Row],[1-3月計]],テーブル22[[#This Row],[4-6月計]],テーブル22[[#This Row],[7-9月計]],テーブル22[[#This Row],[10-12月計]]-テーブル22[[#This Row],[入金合計]])</f>
        <v>2280</v>
      </c>
      <c r="AM185" s="42">
        <f>SUM(テーブル22[[#This Row],[入金額]],テーブル22[[#This Row],[入金額2]],テーブル22[[#This Row],[入金額3]],テーブル22[[#This Row],[入金額4]])</f>
        <v>2250</v>
      </c>
      <c r="AN185" s="38">
        <f t="shared" si="2"/>
        <v>4530</v>
      </c>
    </row>
    <row r="186" spans="1:40" hidden="1" x14ac:dyDescent="0.15">
      <c r="A186" s="38">
        <v>1013</v>
      </c>
      <c r="B186" s="38"/>
      <c r="C186" s="43"/>
      <c r="D186" s="66" t="s">
        <v>875</v>
      </c>
      <c r="E186" s="37"/>
      <c r="F186" s="37"/>
      <c r="G186" s="37"/>
      <c r="H186" s="37"/>
      <c r="I186" s="38"/>
      <c r="J186" s="39">
        <v>2265</v>
      </c>
      <c r="K186" s="39">
        <v>1500</v>
      </c>
      <c r="L186" s="39">
        <v>2205</v>
      </c>
      <c r="M186" s="44">
        <f>SUM(テーブル22[[#This Row],[1月]:[3月]])</f>
        <v>5970</v>
      </c>
      <c r="N186" s="41">
        <v>41379</v>
      </c>
      <c r="O186" s="39">
        <v>5970</v>
      </c>
      <c r="P1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6" s="42">
        <v>1665</v>
      </c>
      <c r="R186" s="42">
        <v>2310</v>
      </c>
      <c r="S186" s="42">
        <v>1230</v>
      </c>
      <c r="T186" s="42">
        <f>SUM(テーブル22[[#This Row],[4月]:[6月]])</f>
        <v>5205</v>
      </c>
      <c r="U186" s="41"/>
      <c r="V186" s="42"/>
      <c r="W186" s="42">
        <f>IF(テーブル22[[#This Row],[1-3月残高]]="",テーブル22[[#This Row],[4-6月計]]-テーブル22[[#This Row],[入金額2]],IF(テーブル22[[#This Row],[1-3月残高]]&gt;0,テーブル22[[#This Row],[1-3月残高]]+テーブル22[[#This Row],[4-6月計]]-テーブル22[[#This Row],[入金額2]]))</f>
        <v>5205</v>
      </c>
      <c r="X186" s="42"/>
      <c r="Y186" s="42"/>
      <c r="Z186" s="42"/>
      <c r="AA186" s="42">
        <f>SUM(テーブル22[[#This Row],[7月]:[9月]])</f>
        <v>0</v>
      </c>
      <c r="AB186" s="41"/>
      <c r="AC186" s="42"/>
      <c r="AD186" s="42">
        <f>IF(テーブル22[[#This Row],[1-6月残高]]=0,テーブル22[[#This Row],[7-9月計]]-テーブル22[[#This Row],[入金額3]],IF(テーブル22[[#This Row],[1-6月残高]]&gt;0,テーブル22[[#This Row],[1-6月残高]]+テーブル22[[#This Row],[7-9月計]]-テーブル22[[#This Row],[入金額3]]))</f>
        <v>5205</v>
      </c>
      <c r="AE186" s="42"/>
      <c r="AF186" s="42"/>
      <c r="AG186" s="42"/>
      <c r="AH186" s="42">
        <f>SUM(テーブル22[[#This Row],[10月]:[12月]])</f>
        <v>0</v>
      </c>
      <c r="AI186" s="41"/>
      <c r="AJ186" s="42"/>
      <c r="AK186" s="42">
        <f>IF(テーブル22[[#This Row],[1-9月残高]]=0,テーブル22[[#This Row],[10-12月計]]-テーブル22[[#This Row],[入金額4]],IF(テーブル22[[#This Row],[1-9月残高]]&gt;0,テーブル22[[#This Row],[1-9月残高]]+テーブル22[[#This Row],[10-12月計]]-テーブル22[[#This Row],[入金額4]]))</f>
        <v>5205</v>
      </c>
      <c r="AL186" s="42">
        <f>SUM(テーブル22[[#This Row],[1-3月計]],テーブル22[[#This Row],[4-6月計]],テーブル22[[#This Row],[7-9月計]],テーブル22[[#This Row],[10-12月計]]-テーブル22[[#This Row],[入金合計]])</f>
        <v>5205</v>
      </c>
      <c r="AM186" s="42">
        <f>SUM(テーブル22[[#This Row],[入金額]],テーブル22[[#This Row],[入金額2]],テーブル22[[#This Row],[入金額3]],テーブル22[[#This Row],[入金額4]])</f>
        <v>5970</v>
      </c>
      <c r="AN186" s="38">
        <f t="shared" si="2"/>
        <v>11175</v>
      </c>
    </row>
    <row r="187" spans="1:40" hidden="1" x14ac:dyDescent="0.15">
      <c r="A187" s="38">
        <v>1014</v>
      </c>
      <c r="B187" s="38"/>
      <c r="C187" s="43"/>
      <c r="D187" s="66" t="s">
        <v>292</v>
      </c>
      <c r="E187" s="37"/>
      <c r="F187" s="37"/>
      <c r="G187" s="37"/>
      <c r="H187" s="37"/>
      <c r="I187" s="38"/>
      <c r="J187" s="39">
        <v>0</v>
      </c>
      <c r="K187" s="39">
        <v>0</v>
      </c>
      <c r="L187" s="39">
        <v>0</v>
      </c>
      <c r="M187" s="44">
        <f>SUM(テーブル22[[#This Row],[1月]:[3月]])</f>
        <v>0</v>
      </c>
      <c r="N187" s="41"/>
      <c r="O187" s="39"/>
      <c r="P18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7" s="42">
        <v>0</v>
      </c>
      <c r="R187" s="42">
        <v>0</v>
      </c>
      <c r="S187" s="42">
        <v>0</v>
      </c>
      <c r="T187" s="42">
        <f>SUM(テーブル22[[#This Row],[4月]:[6月]])</f>
        <v>0</v>
      </c>
      <c r="U187" s="41"/>
      <c r="V187" s="42"/>
      <c r="W187" s="42">
        <f>IF(テーブル22[[#This Row],[1-3月残高]]="",テーブル22[[#This Row],[4-6月計]]-テーブル22[[#This Row],[入金額2]],IF(テーブル22[[#This Row],[1-3月残高]]&gt;0,テーブル22[[#This Row],[1-3月残高]]+テーブル22[[#This Row],[4-6月計]]-テーブル22[[#This Row],[入金額2]]))</f>
        <v>0</v>
      </c>
      <c r="X187" s="42"/>
      <c r="Y187" s="42"/>
      <c r="Z187" s="42"/>
      <c r="AA187" s="42">
        <f>SUM(テーブル22[[#This Row],[7月]:[9月]])</f>
        <v>0</v>
      </c>
      <c r="AB187" s="41"/>
      <c r="AC187" s="42"/>
      <c r="AD187" s="42">
        <f>IF(テーブル22[[#This Row],[1-6月残高]]=0,テーブル22[[#This Row],[7-9月計]]-テーブル22[[#This Row],[入金額3]],IF(テーブル22[[#This Row],[1-6月残高]]&gt;0,テーブル22[[#This Row],[1-6月残高]]+テーブル22[[#This Row],[7-9月計]]-テーブル22[[#This Row],[入金額3]]))</f>
        <v>0</v>
      </c>
      <c r="AE187" s="42"/>
      <c r="AF187" s="42"/>
      <c r="AG187" s="42"/>
      <c r="AH187" s="42">
        <f>SUM(テーブル22[[#This Row],[10月]:[12月]])</f>
        <v>0</v>
      </c>
      <c r="AI187" s="41"/>
      <c r="AJ187" s="42"/>
      <c r="AK187" s="42">
        <f>IF(テーブル22[[#This Row],[1-9月残高]]=0,テーブル22[[#This Row],[10-12月計]]-テーブル22[[#This Row],[入金額4]],IF(テーブル22[[#This Row],[1-9月残高]]&gt;0,テーブル22[[#This Row],[1-9月残高]]+テーブル22[[#This Row],[10-12月計]]-テーブル22[[#This Row],[入金額4]]))</f>
        <v>0</v>
      </c>
      <c r="AL187" s="42">
        <f>SUM(テーブル22[[#This Row],[1-3月計]],テーブル22[[#This Row],[4-6月計]],テーブル22[[#This Row],[7-9月計]],テーブル22[[#This Row],[10-12月計]]-テーブル22[[#This Row],[入金合計]])</f>
        <v>0</v>
      </c>
      <c r="AM187" s="42">
        <f>SUM(テーブル22[[#This Row],[入金額]],テーブル22[[#This Row],[入金額2]],テーブル22[[#This Row],[入金額3]],テーブル22[[#This Row],[入金額4]])</f>
        <v>0</v>
      </c>
      <c r="AN187" s="38">
        <f t="shared" si="2"/>
        <v>0</v>
      </c>
    </row>
    <row r="188" spans="1:40" hidden="1" x14ac:dyDescent="0.15">
      <c r="A188" s="38">
        <v>1015</v>
      </c>
      <c r="B188" s="38"/>
      <c r="C188" s="43"/>
      <c r="D188" s="66" t="s">
        <v>876</v>
      </c>
      <c r="E188" s="37"/>
      <c r="F188" s="37"/>
      <c r="G188" s="37"/>
      <c r="H188" s="37"/>
      <c r="I188" s="38"/>
      <c r="J188" s="39">
        <v>2145</v>
      </c>
      <c r="K188" s="39">
        <v>390</v>
      </c>
      <c r="L188" s="39">
        <v>885</v>
      </c>
      <c r="M188" s="44">
        <f>SUM(テーブル22[[#This Row],[1月]:[3月]])</f>
        <v>3420</v>
      </c>
      <c r="N188" s="41">
        <v>41374</v>
      </c>
      <c r="O188" s="39">
        <v>3420</v>
      </c>
      <c r="P18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8" s="42">
        <v>360</v>
      </c>
      <c r="R188" s="42">
        <v>1350</v>
      </c>
      <c r="S188" s="42">
        <v>435</v>
      </c>
      <c r="T188" s="42">
        <f>SUM(テーブル22[[#This Row],[4月]:[6月]])</f>
        <v>2145</v>
      </c>
      <c r="U188" s="41"/>
      <c r="V188" s="42"/>
      <c r="W188" s="42">
        <f>IF(テーブル22[[#This Row],[1-3月残高]]="",テーブル22[[#This Row],[4-6月計]]-テーブル22[[#This Row],[入金額2]],IF(テーブル22[[#This Row],[1-3月残高]]&gt;0,テーブル22[[#This Row],[1-3月残高]]+テーブル22[[#This Row],[4-6月計]]-テーブル22[[#This Row],[入金額2]]))</f>
        <v>2145</v>
      </c>
      <c r="X188" s="42"/>
      <c r="Y188" s="42"/>
      <c r="Z188" s="42"/>
      <c r="AA188" s="42">
        <f>SUM(テーブル22[[#This Row],[7月]:[9月]])</f>
        <v>0</v>
      </c>
      <c r="AB188" s="41"/>
      <c r="AC188" s="42"/>
      <c r="AD188" s="42">
        <f>IF(テーブル22[[#This Row],[1-6月残高]]=0,テーブル22[[#This Row],[7-9月計]]-テーブル22[[#This Row],[入金額3]],IF(テーブル22[[#This Row],[1-6月残高]]&gt;0,テーブル22[[#This Row],[1-6月残高]]+テーブル22[[#This Row],[7-9月計]]-テーブル22[[#This Row],[入金額3]]))</f>
        <v>2145</v>
      </c>
      <c r="AE188" s="42"/>
      <c r="AF188" s="42"/>
      <c r="AG188" s="42"/>
      <c r="AH188" s="42">
        <f>SUM(テーブル22[[#This Row],[10月]:[12月]])</f>
        <v>0</v>
      </c>
      <c r="AI188" s="41"/>
      <c r="AJ188" s="42"/>
      <c r="AK188" s="42">
        <f>IF(テーブル22[[#This Row],[1-9月残高]]=0,テーブル22[[#This Row],[10-12月計]]-テーブル22[[#This Row],[入金額4]],IF(テーブル22[[#This Row],[1-9月残高]]&gt;0,テーブル22[[#This Row],[1-9月残高]]+テーブル22[[#This Row],[10-12月計]]-テーブル22[[#This Row],[入金額4]]))</f>
        <v>2145</v>
      </c>
      <c r="AL188" s="42">
        <f>SUM(テーブル22[[#This Row],[1-3月計]],テーブル22[[#This Row],[4-6月計]],テーブル22[[#This Row],[7-9月計]],テーブル22[[#This Row],[10-12月計]]-テーブル22[[#This Row],[入金合計]])</f>
        <v>2145</v>
      </c>
      <c r="AM188" s="42">
        <f>SUM(テーブル22[[#This Row],[入金額]],テーブル22[[#This Row],[入金額2]],テーブル22[[#This Row],[入金額3]],テーブル22[[#This Row],[入金額4]])</f>
        <v>3420</v>
      </c>
      <c r="AN188" s="38">
        <f t="shared" si="2"/>
        <v>5565</v>
      </c>
    </row>
    <row r="189" spans="1:40" hidden="1" x14ac:dyDescent="0.15">
      <c r="A189" s="38">
        <v>1016</v>
      </c>
      <c r="B189" s="38"/>
      <c r="C189" s="43"/>
      <c r="D189" s="66" t="s">
        <v>293</v>
      </c>
      <c r="E189" s="37"/>
      <c r="F189" s="37"/>
      <c r="G189" s="37"/>
      <c r="H189" s="37"/>
      <c r="I189" s="38"/>
      <c r="J189" s="39">
        <v>0</v>
      </c>
      <c r="K189" s="39">
        <v>0</v>
      </c>
      <c r="L189" s="39">
        <v>0</v>
      </c>
      <c r="M189" s="44">
        <f>SUM(テーブル22[[#This Row],[1月]:[3月]])</f>
        <v>0</v>
      </c>
      <c r="N189" s="41"/>
      <c r="O189" s="39"/>
      <c r="P18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89" s="42">
        <v>0</v>
      </c>
      <c r="R189" s="42">
        <v>0</v>
      </c>
      <c r="S189" s="42">
        <v>0</v>
      </c>
      <c r="T189" s="42">
        <f>SUM(テーブル22[[#This Row],[4月]:[6月]])</f>
        <v>0</v>
      </c>
      <c r="U189" s="41"/>
      <c r="V189" s="42"/>
      <c r="W189" s="42">
        <f>IF(テーブル22[[#This Row],[1-3月残高]]="",テーブル22[[#This Row],[4-6月計]]-テーブル22[[#This Row],[入金額2]],IF(テーブル22[[#This Row],[1-3月残高]]&gt;0,テーブル22[[#This Row],[1-3月残高]]+テーブル22[[#This Row],[4-6月計]]-テーブル22[[#This Row],[入金額2]]))</f>
        <v>0</v>
      </c>
      <c r="X189" s="42"/>
      <c r="Y189" s="42"/>
      <c r="Z189" s="42"/>
      <c r="AA189" s="42">
        <f>SUM(テーブル22[[#This Row],[7月]:[9月]])</f>
        <v>0</v>
      </c>
      <c r="AB189" s="41"/>
      <c r="AC189" s="42"/>
      <c r="AD189" s="42">
        <f>IF(テーブル22[[#This Row],[1-6月残高]]=0,テーブル22[[#This Row],[7-9月計]]-テーブル22[[#This Row],[入金額3]],IF(テーブル22[[#This Row],[1-6月残高]]&gt;0,テーブル22[[#This Row],[1-6月残高]]+テーブル22[[#This Row],[7-9月計]]-テーブル22[[#This Row],[入金額3]]))</f>
        <v>0</v>
      </c>
      <c r="AE189" s="42"/>
      <c r="AF189" s="42"/>
      <c r="AG189" s="42"/>
      <c r="AH189" s="42">
        <f>SUM(テーブル22[[#This Row],[10月]:[12月]])</f>
        <v>0</v>
      </c>
      <c r="AI189" s="41"/>
      <c r="AJ189" s="42"/>
      <c r="AK189" s="42">
        <f>IF(テーブル22[[#This Row],[1-9月残高]]=0,テーブル22[[#This Row],[10-12月計]]-テーブル22[[#This Row],[入金額4]],IF(テーブル22[[#This Row],[1-9月残高]]&gt;0,テーブル22[[#This Row],[1-9月残高]]+テーブル22[[#This Row],[10-12月計]]-テーブル22[[#This Row],[入金額4]]))</f>
        <v>0</v>
      </c>
      <c r="AL189" s="42">
        <f>SUM(テーブル22[[#This Row],[1-3月計]],テーブル22[[#This Row],[4-6月計]],テーブル22[[#This Row],[7-9月計]],テーブル22[[#This Row],[10-12月計]]-テーブル22[[#This Row],[入金合計]])</f>
        <v>0</v>
      </c>
      <c r="AM189" s="42">
        <f>SUM(テーブル22[[#This Row],[入金額]],テーブル22[[#This Row],[入金額2]],テーブル22[[#This Row],[入金額3]],テーブル22[[#This Row],[入金額4]])</f>
        <v>0</v>
      </c>
      <c r="AN189" s="38">
        <f t="shared" si="2"/>
        <v>0</v>
      </c>
    </row>
    <row r="190" spans="1:40" hidden="1" x14ac:dyDescent="0.15">
      <c r="A190" s="38">
        <v>1017</v>
      </c>
      <c r="B190" s="38"/>
      <c r="C190" s="43"/>
      <c r="D190" s="66" t="s">
        <v>877</v>
      </c>
      <c r="E190" s="37"/>
      <c r="F190" s="37"/>
      <c r="G190" s="37"/>
      <c r="H190" s="37"/>
      <c r="I190" s="38"/>
      <c r="J190" s="39">
        <v>30</v>
      </c>
      <c r="K190" s="39">
        <v>30</v>
      </c>
      <c r="L190" s="39">
        <v>105</v>
      </c>
      <c r="M190" s="44">
        <f>SUM(テーブル22[[#This Row],[1月]:[3月]])</f>
        <v>165</v>
      </c>
      <c r="N190" s="41">
        <v>41387</v>
      </c>
      <c r="O190" s="39">
        <v>165</v>
      </c>
      <c r="P19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0" s="42">
        <v>75</v>
      </c>
      <c r="R190" s="42">
        <v>0</v>
      </c>
      <c r="S190" s="42">
        <v>150</v>
      </c>
      <c r="T190" s="42">
        <f>SUM(テーブル22[[#This Row],[4月]:[6月]])</f>
        <v>225</v>
      </c>
      <c r="U190" s="41"/>
      <c r="V190" s="42"/>
      <c r="W190" s="42">
        <f>IF(テーブル22[[#This Row],[1-3月残高]]="",テーブル22[[#This Row],[4-6月計]]-テーブル22[[#This Row],[入金額2]],IF(テーブル22[[#This Row],[1-3月残高]]&gt;0,テーブル22[[#This Row],[1-3月残高]]+テーブル22[[#This Row],[4-6月計]]-テーブル22[[#This Row],[入金額2]]))</f>
        <v>225</v>
      </c>
      <c r="X190" s="42"/>
      <c r="Y190" s="42"/>
      <c r="Z190" s="42"/>
      <c r="AA190" s="42">
        <f>SUM(テーブル22[[#This Row],[7月]:[9月]])</f>
        <v>0</v>
      </c>
      <c r="AB190" s="41"/>
      <c r="AC190" s="42"/>
      <c r="AD190" s="42">
        <f>IF(テーブル22[[#This Row],[1-6月残高]]=0,テーブル22[[#This Row],[7-9月計]]-テーブル22[[#This Row],[入金額3]],IF(テーブル22[[#This Row],[1-6月残高]]&gt;0,テーブル22[[#This Row],[1-6月残高]]+テーブル22[[#This Row],[7-9月計]]-テーブル22[[#This Row],[入金額3]]))</f>
        <v>225</v>
      </c>
      <c r="AE190" s="42"/>
      <c r="AF190" s="42"/>
      <c r="AG190" s="42"/>
      <c r="AH190" s="42">
        <f>SUM(テーブル22[[#This Row],[10月]:[12月]])</f>
        <v>0</v>
      </c>
      <c r="AI190" s="41"/>
      <c r="AJ190" s="42"/>
      <c r="AK190" s="42">
        <f>IF(テーブル22[[#This Row],[1-9月残高]]=0,テーブル22[[#This Row],[10-12月計]]-テーブル22[[#This Row],[入金額4]],IF(テーブル22[[#This Row],[1-9月残高]]&gt;0,テーブル22[[#This Row],[1-9月残高]]+テーブル22[[#This Row],[10-12月計]]-テーブル22[[#This Row],[入金額4]]))</f>
        <v>225</v>
      </c>
      <c r="AL190" s="42">
        <f>SUM(テーブル22[[#This Row],[1-3月計]],テーブル22[[#This Row],[4-6月計]],テーブル22[[#This Row],[7-9月計]],テーブル22[[#This Row],[10-12月計]]-テーブル22[[#This Row],[入金合計]])</f>
        <v>225</v>
      </c>
      <c r="AM190" s="42">
        <f>SUM(テーブル22[[#This Row],[入金額]],テーブル22[[#This Row],[入金額2]],テーブル22[[#This Row],[入金額3]],テーブル22[[#This Row],[入金額4]])</f>
        <v>165</v>
      </c>
      <c r="AN190" s="38">
        <f t="shared" si="2"/>
        <v>390</v>
      </c>
    </row>
    <row r="191" spans="1:40" hidden="1" x14ac:dyDescent="0.15">
      <c r="A191" s="38">
        <v>1018</v>
      </c>
      <c r="B191" s="38"/>
      <c r="C191" s="43"/>
      <c r="D191" s="66" t="s">
        <v>878</v>
      </c>
      <c r="E191" s="37"/>
      <c r="F191" s="37"/>
      <c r="G191" s="37"/>
      <c r="H191" s="37"/>
      <c r="I191" s="38"/>
      <c r="J191" s="39">
        <v>0</v>
      </c>
      <c r="K191" s="39">
        <v>0</v>
      </c>
      <c r="L191" s="39">
        <v>90</v>
      </c>
      <c r="M191" s="44">
        <f>SUM(テーブル22[[#This Row],[1月]:[3月]])</f>
        <v>90</v>
      </c>
      <c r="N191" s="41">
        <v>41387</v>
      </c>
      <c r="O191" s="39">
        <v>90</v>
      </c>
      <c r="P19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1" s="42">
        <v>0</v>
      </c>
      <c r="R191" s="42">
        <v>0</v>
      </c>
      <c r="S191" s="42">
        <v>0</v>
      </c>
      <c r="T191" s="42">
        <f>SUM(テーブル22[[#This Row],[4月]:[6月]])</f>
        <v>0</v>
      </c>
      <c r="U191" s="41"/>
      <c r="V191" s="42"/>
      <c r="W191" s="42">
        <f>IF(テーブル22[[#This Row],[1-3月残高]]="",テーブル22[[#This Row],[4-6月計]]-テーブル22[[#This Row],[入金額2]],IF(テーブル22[[#This Row],[1-3月残高]]&gt;0,テーブル22[[#This Row],[1-3月残高]]+テーブル22[[#This Row],[4-6月計]]-テーブル22[[#This Row],[入金額2]]))</f>
        <v>0</v>
      </c>
      <c r="X191" s="42"/>
      <c r="Y191" s="42"/>
      <c r="Z191" s="42"/>
      <c r="AA191" s="42">
        <f>SUM(テーブル22[[#This Row],[7月]:[9月]])</f>
        <v>0</v>
      </c>
      <c r="AB191" s="41"/>
      <c r="AC191" s="42"/>
      <c r="AD191" s="42">
        <f>IF(テーブル22[[#This Row],[1-6月残高]]=0,テーブル22[[#This Row],[7-9月計]]-テーブル22[[#This Row],[入金額3]],IF(テーブル22[[#This Row],[1-6月残高]]&gt;0,テーブル22[[#This Row],[1-6月残高]]+テーブル22[[#This Row],[7-9月計]]-テーブル22[[#This Row],[入金額3]]))</f>
        <v>0</v>
      </c>
      <c r="AE191" s="42"/>
      <c r="AF191" s="42"/>
      <c r="AG191" s="42"/>
      <c r="AH191" s="42">
        <f>SUM(テーブル22[[#This Row],[10月]:[12月]])</f>
        <v>0</v>
      </c>
      <c r="AI191" s="41"/>
      <c r="AJ191" s="42"/>
      <c r="AK191" s="42">
        <f>IF(テーブル22[[#This Row],[1-9月残高]]=0,テーブル22[[#This Row],[10-12月計]]-テーブル22[[#This Row],[入金額4]],IF(テーブル22[[#This Row],[1-9月残高]]&gt;0,テーブル22[[#This Row],[1-9月残高]]+テーブル22[[#This Row],[10-12月計]]-テーブル22[[#This Row],[入金額4]]))</f>
        <v>0</v>
      </c>
      <c r="AL191" s="42">
        <f>SUM(テーブル22[[#This Row],[1-3月計]],テーブル22[[#This Row],[4-6月計]],テーブル22[[#This Row],[7-9月計]],テーブル22[[#This Row],[10-12月計]]-テーブル22[[#This Row],[入金合計]])</f>
        <v>0</v>
      </c>
      <c r="AM191" s="42">
        <f>SUM(テーブル22[[#This Row],[入金額]],テーブル22[[#This Row],[入金額2]],テーブル22[[#This Row],[入金額3]],テーブル22[[#This Row],[入金額4]])</f>
        <v>90</v>
      </c>
      <c r="AN191" s="38">
        <f t="shared" si="2"/>
        <v>90</v>
      </c>
    </row>
    <row r="192" spans="1:40" hidden="1" x14ac:dyDescent="0.15">
      <c r="A192" s="38">
        <v>1019</v>
      </c>
      <c r="B192" s="38"/>
      <c r="C192" s="43"/>
      <c r="D192" s="66" t="s">
        <v>879</v>
      </c>
      <c r="E192" s="37"/>
      <c r="F192" s="37"/>
      <c r="G192" s="37"/>
      <c r="H192" s="37"/>
      <c r="I192" s="38"/>
      <c r="J192" s="39">
        <v>0</v>
      </c>
      <c r="K192" s="39">
        <v>0</v>
      </c>
      <c r="L192" s="39">
        <v>180</v>
      </c>
      <c r="M192" s="44">
        <f>SUM(テーブル22[[#This Row],[1月]:[3月]])</f>
        <v>180</v>
      </c>
      <c r="N192" s="41">
        <v>41387</v>
      </c>
      <c r="O192" s="39">
        <v>180</v>
      </c>
      <c r="P1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2" s="42">
        <v>0</v>
      </c>
      <c r="R192" s="42">
        <v>0</v>
      </c>
      <c r="S192" s="42">
        <v>0</v>
      </c>
      <c r="T192" s="42">
        <f>SUM(テーブル22[[#This Row],[4月]:[6月]])</f>
        <v>0</v>
      </c>
      <c r="U192" s="41"/>
      <c r="V192" s="42"/>
      <c r="W192" s="42">
        <f>IF(テーブル22[[#This Row],[1-3月残高]]="",テーブル22[[#This Row],[4-6月計]]-テーブル22[[#This Row],[入金額2]],IF(テーブル22[[#This Row],[1-3月残高]]&gt;0,テーブル22[[#This Row],[1-3月残高]]+テーブル22[[#This Row],[4-6月計]]-テーブル22[[#This Row],[入金額2]]))</f>
        <v>0</v>
      </c>
      <c r="X192" s="42"/>
      <c r="Y192" s="42"/>
      <c r="Z192" s="42"/>
      <c r="AA192" s="42">
        <f>SUM(テーブル22[[#This Row],[7月]:[9月]])</f>
        <v>0</v>
      </c>
      <c r="AB192" s="41"/>
      <c r="AC192" s="42"/>
      <c r="AD192" s="42">
        <f>IF(テーブル22[[#This Row],[1-6月残高]]=0,テーブル22[[#This Row],[7-9月計]]-テーブル22[[#This Row],[入金額3]],IF(テーブル22[[#This Row],[1-6月残高]]&gt;0,テーブル22[[#This Row],[1-6月残高]]+テーブル22[[#This Row],[7-9月計]]-テーブル22[[#This Row],[入金額3]]))</f>
        <v>0</v>
      </c>
      <c r="AE192" s="42"/>
      <c r="AF192" s="42"/>
      <c r="AG192" s="42"/>
      <c r="AH192" s="42">
        <f>SUM(テーブル22[[#This Row],[10月]:[12月]])</f>
        <v>0</v>
      </c>
      <c r="AI192" s="41"/>
      <c r="AJ192" s="42"/>
      <c r="AK192" s="42">
        <f>IF(テーブル22[[#This Row],[1-9月残高]]=0,テーブル22[[#This Row],[10-12月計]]-テーブル22[[#This Row],[入金額4]],IF(テーブル22[[#This Row],[1-9月残高]]&gt;0,テーブル22[[#This Row],[1-9月残高]]+テーブル22[[#This Row],[10-12月計]]-テーブル22[[#This Row],[入金額4]]))</f>
        <v>0</v>
      </c>
      <c r="AL192" s="42">
        <f>SUM(テーブル22[[#This Row],[1-3月計]],テーブル22[[#This Row],[4-6月計]],テーブル22[[#This Row],[7-9月計]],テーブル22[[#This Row],[10-12月計]]-テーブル22[[#This Row],[入金合計]])</f>
        <v>0</v>
      </c>
      <c r="AM192" s="42">
        <f>SUM(テーブル22[[#This Row],[入金額]],テーブル22[[#This Row],[入金額2]],テーブル22[[#This Row],[入金額3]],テーブル22[[#This Row],[入金額4]])</f>
        <v>180</v>
      </c>
      <c r="AN192" s="38">
        <f t="shared" si="2"/>
        <v>180</v>
      </c>
    </row>
    <row r="193" spans="1:40" hidden="1" x14ac:dyDescent="0.15">
      <c r="A193" s="38">
        <v>1020</v>
      </c>
      <c r="B193" s="38"/>
      <c r="C193" s="43"/>
      <c r="D193" s="66" t="s">
        <v>880</v>
      </c>
      <c r="E193" s="37"/>
      <c r="F193" s="37"/>
      <c r="G193" s="37"/>
      <c r="H193" s="37"/>
      <c r="I193" s="38"/>
      <c r="J193" s="39">
        <v>0</v>
      </c>
      <c r="K193" s="39">
        <v>0</v>
      </c>
      <c r="L193" s="39">
        <v>0</v>
      </c>
      <c r="M193" s="44">
        <f>SUM(テーブル22[[#This Row],[1月]:[3月]])</f>
        <v>0</v>
      </c>
      <c r="N193" s="41"/>
      <c r="O193" s="39"/>
      <c r="P19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3" s="42">
        <v>0</v>
      </c>
      <c r="R193" s="42">
        <v>0</v>
      </c>
      <c r="S193" s="42">
        <v>0</v>
      </c>
      <c r="T193" s="42">
        <f>SUM(テーブル22[[#This Row],[4月]:[6月]])</f>
        <v>0</v>
      </c>
      <c r="U193" s="41"/>
      <c r="V193" s="42"/>
      <c r="W193" s="42">
        <f>IF(テーブル22[[#This Row],[1-3月残高]]="",テーブル22[[#This Row],[4-6月計]]-テーブル22[[#This Row],[入金額2]],IF(テーブル22[[#This Row],[1-3月残高]]&gt;0,テーブル22[[#This Row],[1-3月残高]]+テーブル22[[#This Row],[4-6月計]]-テーブル22[[#This Row],[入金額2]]))</f>
        <v>0</v>
      </c>
      <c r="X193" s="42"/>
      <c r="Y193" s="42"/>
      <c r="Z193" s="42"/>
      <c r="AA193" s="42">
        <f>SUM(テーブル22[[#This Row],[7月]:[9月]])</f>
        <v>0</v>
      </c>
      <c r="AB193" s="41"/>
      <c r="AC193" s="42"/>
      <c r="AD193" s="42">
        <f>IF(テーブル22[[#This Row],[1-6月残高]]=0,テーブル22[[#This Row],[7-9月計]]-テーブル22[[#This Row],[入金額3]],IF(テーブル22[[#This Row],[1-6月残高]]&gt;0,テーブル22[[#This Row],[1-6月残高]]+テーブル22[[#This Row],[7-9月計]]-テーブル22[[#This Row],[入金額3]]))</f>
        <v>0</v>
      </c>
      <c r="AE193" s="42"/>
      <c r="AF193" s="42"/>
      <c r="AG193" s="42"/>
      <c r="AH193" s="42">
        <f>SUM(テーブル22[[#This Row],[10月]:[12月]])</f>
        <v>0</v>
      </c>
      <c r="AI193" s="41"/>
      <c r="AJ193" s="42"/>
      <c r="AK193" s="42">
        <f>IF(テーブル22[[#This Row],[1-9月残高]]=0,テーブル22[[#This Row],[10-12月計]]-テーブル22[[#This Row],[入金額4]],IF(テーブル22[[#This Row],[1-9月残高]]&gt;0,テーブル22[[#This Row],[1-9月残高]]+テーブル22[[#This Row],[10-12月計]]-テーブル22[[#This Row],[入金額4]]))</f>
        <v>0</v>
      </c>
      <c r="AL193" s="42">
        <f>SUM(テーブル22[[#This Row],[1-3月計]],テーブル22[[#This Row],[4-6月計]],テーブル22[[#This Row],[7-9月計]],テーブル22[[#This Row],[10-12月計]]-テーブル22[[#This Row],[入金合計]])</f>
        <v>0</v>
      </c>
      <c r="AM193" s="42">
        <f>SUM(テーブル22[[#This Row],[入金額]],テーブル22[[#This Row],[入金額2]],テーブル22[[#This Row],[入金額3]],テーブル22[[#This Row],[入金額4]])</f>
        <v>0</v>
      </c>
      <c r="AN193" s="38">
        <f t="shared" si="2"/>
        <v>0</v>
      </c>
    </row>
    <row r="194" spans="1:40" hidden="1" x14ac:dyDescent="0.15">
      <c r="A194" s="38">
        <v>1021</v>
      </c>
      <c r="B194" s="38"/>
      <c r="C194" s="43"/>
      <c r="D194" s="66" t="s">
        <v>881</v>
      </c>
      <c r="E194" s="37"/>
      <c r="F194" s="37"/>
      <c r="G194" s="37"/>
      <c r="H194" s="37"/>
      <c r="I194" s="38"/>
      <c r="J194" s="39">
        <v>0</v>
      </c>
      <c r="K194" s="39">
        <v>0</v>
      </c>
      <c r="L194" s="39">
        <v>0</v>
      </c>
      <c r="M194" s="44">
        <f>SUM(テーブル22[[#This Row],[1月]:[3月]])</f>
        <v>0</v>
      </c>
      <c r="N194" s="41"/>
      <c r="O194" s="39"/>
      <c r="P1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4" s="42">
        <v>0</v>
      </c>
      <c r="R194" s="42">
        <v>0</v>
      </c>
      <c r="S194" s="42">
        <v>0</v>
      </c>
      <c r="T194" s="42">
        <f>SUM(テーブル22[[#This Row],[4月]:[6月]])</f>
        <v>0</v>
      </c>
      <c r="U194" s="41"/>
      <c r="V194" s="42"/>
      <c r="W194" s="42">
        <f>IF(テーブル22[[#This Row],[1-3月残高]]="",テーブル22[[#This Row],[4-6月計]]-テーブル22[[#This Row],[入金額2]],IF(テーブル22[[#This Row],[1-3月残高]]&gt;0,テーブル22[[#This Row],[1-3月残高]]+テーブル22[[#This Row],[4-6月計]]-テーブル22[[#This Row],[入金額2]]))</f>
        <v>0</v>
      </c>
      <c r="X194" s="42"/>
      <c r="Y194" s="42"/>
      <c r="Z194" s="42"/>
      <c r="AA194" s="42">
        <f>SUM(テーブル22[[#This Row],[7月]:[9月]])</f>
        <v>0</v>
      </c>
      <c r="AB194" s="41"/>
      <c r="AC194" s="42"/>
      <c r="AD194" s="42">
        <f>IF(テーブル22[[#This Row],[1-6月残高]]=0,テーブル22[[#This Row],[7-9月計]]-テーブル22[[#This Row],[入金額3]],IF(テーブル22[[#This Row],[1-6月残高]]&gt;0,テーブル22[[#This Row],[1-6月残高]]+テーブル22[[#This Row],[7-9月計]]-テーブル22[[#This Row],[入金額3]]))</f>
        <v>0</v>
      </c>
      <c r="AE194" s="42"/>
      <c r="AF194" s="42"/>
      <c r="AG194" s="42"/>
      <c r="AH194" s="42">
        <f>SUM(テーブル22[[#This Row],[10月]:[12月]])</f>
        <v>0</v>
      </c>
      <c r="AI194" s="41"/>
      <c r="AJ194" s="42"/>
      <c r="AK194" s="42">
        <f>IF(テーブル22[[#This Row],[1-9月残高]]=0,テーブル22[[#This Row],[10-12月計]]-テーブル22[[#This Row],[入金額4]],IF(テーブル22[[#This Row],[1-9月残高]]&gt;0,テーブル22[[#This Row],[1-9月残高]]+テーブル22[[#This Row],[10-12月計]]-テーブル22[[#This Row],[入金額4]]))</f>
        <v>0</v>
      </c>
      <c r="AL194" s="42">
        <f>SUM(テーブル22[[#This Row],[1-3月計]],テーブル22[[#This Row],[4-6月計]],テーブル22[[#This Row],[7-9月計]],テーブル22[[#This Row],[10-12月計]]-テーブル22[[#This Row],[入金合計]])</f>
        <v>0</v>
      </c>
      <c r="AM194" s="42">
        <f>SUM(テーブル22[[#This Row],[入金額]],テーブル22[[#This Row],[入金額2]],テーブル22[[#This Row],[入金額3]],テーブル22[[#This Row],[入金額4]])</f>
        <v>0</v>
      </c>
      <c r="AN194" s="38">
        <f t="shared" si="2"/>
        <v>0</v>
      </c>
    </row>
    <row r="195" spans="1:40" hidden="1" x14ac:dyDescent="0.15">
      <c r="A195" s="38">
        <v>1022</v>
      </c>
      <c r="B195" s="38"/>
      <c r="C195" s="43"/>
      <c r="D195" s="66" t="s">
        <v>882</v>
      </c>
      <c r="E195" s="37"/>
      <c r="F195" s="37"/>
      <c r="G195" s="37"/>
      <c r="H195" s="37"/>
      <c r="I195" s="38"/>
      <c r="J195" s="39">
        <v>150</v>
      </c>
      <c r="K195" s="39">
        <v>60</v>
      </c>
      <c r="L195" s="39">
        <v>30</v>
      </c>
      <c r="M195" s="44">
        <f>SUM(テーブル22[[#This Row],[1月]:[3月]])</f>
        <v>240</v>
      </c>
      <c r="N195" s="41">
        <v>41387</v>
      </c>
      <c r="O195" s="39">
        <v>240</v>
      </c>
      <c r="P19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5" s="42">
        <v>210</v>
      </c>
      <c r="R195" s="42">
        <v>30</v>
      </c>
      <c r="S195" s="42">
        <v>30</v>
      </c>
      <c r="T195" s="42">
        <f>SUM(テーブル22[[#This Row],[4月]:[6月]])</f>
        <v>270</v>
      </c>
      <c r="U195" s="41"/>
      <c r="V195" s="42"/>
      <c r="W195" s="42">
        <f>IF(テーブル22[[#This Row],[1-3月残高]]="",テーブル22[[#This Row],[4-6月計]]-テーブル22[[#This Row],[入金額2]],IF(テーブル22[[#This Row],[1-3月残高]]&gt;0,テーブル22[[#This Row],[1-3月残高]]+テーブル22[[#This Row],[4-6月計]]-テーブル22[[#This Row],[入金額2]]))</f>
        <v>270</v>
      </c>
      <c r="X195" s="42"/>
      <c r="Y195" s="42"/>
      <c r="Z195" s="42"/>
      <c r="AA195" s="42">
        <f>SUM(テーブル22[[#This Row],[7月]:[9月]])</f>
        <v>0</v>
      </c>
      <c r="AB195" s="41"/>
      <c r="AC195" s="42"/>
      <c r="AD195" s="42">
        <f>IF(テーブル22[[#This Row],[1-6月残高]]=0,テーブル22[[#This Row],[7-9月計]]-テーブル22[[#This Row],[入金額3]],IF(テーブル22[[#This Row],[1-6月残高]]&gt;0,テーブル22[[#This Row],[1-6月残高]]+テーブル22[[#This Row],[7-9月計]]-テーブル22[[#This Row],[入金額3]]))</f>
        <v>270</v>
      </c>
      <c r="AE195" s="42"/>
      <c r="AF195" s="42"/>
      <c r="AG195" s="42"/>
      <c r="AH195" s="42">
        <f>SUM(テーブル22[[#This Row],[10月]:[12月]])</f>
        <v>0</v>
      </c>
      <c r="AI195" s="41"/>
      <c r="AJ195" s="42"/>
      <c r="AK195" s="42">
        <f>IF(テーブル22[[#This Row],[1-9月残高]]=0,テーブル22[[#This Row],[10-12月計]]-テーブル22[[#This Row],[入金額4]],IF(テーブル22[[#This Row],[1-9月残高]]&gt;0,テーブル22[[#This Row],[1-9月残高]]+テーブル22[[#This Row],[10-12月計]]-テーブル22[[#This Row],[入金額4]]))</f>
        <v>270</v>
      </c>
      <c r="AL195" s="42">
        <f>SUM(テーブル22[[#This Row],[1-3月計]],テーブル22[[#This Row],[4-6月計]],テーブル22[[#This Row],[7-9月計]],テーブル22[[#This Row],[10-12月計]]-テーブル22[[#This Row],[入金合計]])</f>
        <v>270</v>
      </c>
      <c r="AM195" s="42">
        <f>SUM(テーブル22[[#This Row],[入金額]],テーブル22[[#This Row],[入金額2]],テーブル22[[#This Row],[入金額3]],テーブル22[[#This Row],[入金額4]])</f>
        <v>240</v>
      </c>
      <c r="AN195" s="38">
        <f t="shared" si="2"/>
        <v>510</v>
      </c>
    </row>
    <row r="196" spans="1:40" hidden="1" x14ac:dyDescent="0.15">
      <c r="A196" s="38">
        <v>1103</v>
      </c>
      <c r="B196" s="38"/>
      <c r="C196" s="43"/>
      <c r="D196" s="37" t="s">
        <v>164</v>
      </c>
      <c r="E196" s="37" t="s">
        <v>79</v>
      </c>
      <c r="F196" s="37" t="s">
        <v>883</v>
      </c>
      <c r="G196" s="37" t="s">
        <v>884</v>
      </c>
      <c r="H196" s="37"/>
      <c r="I196" s="38"/>
      <c r="J196" s="39">
        <v>6450</v>
      </c>
      <c r="K196" s="39">
        <v>4845</v>
      </c>
      <c r="L196" s="39">
        <v>5055</v>
      </c>
      <c r="M196" s="44">
        <f>SUM(テーブル22[[#This Row],[1月]:[3月]])</f>
        <v>16350</v>
      </c>
      <c r="N196" s="41">
        <v>41390</v>
      </c>
      <c r="O196" s="39">
        <v>16350</v>
      </c>
      <c r="P19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6" s="42">
        <v>4755</v>
      </c>
      <c r="R196" s="42">
        <v>4920</v>
      </c>
      <c r="S196" s="42">
        <v>4275</v>
      </c>
      <c r="T196" s="42">
        <f>SUM(テーブル22[[#This Row],[4月]:[6月]])</f>
        <v>13950</v>
      </c>
      <c r="U196" s="41"/>
      <c r="V196" s="42"/>
      <c r="W196" s="42">
        <f>IF(テーブル22[[#This Row],[1-3月残高]]="",テーブル22[[#This Row],[4-6月計]]-テーブル22[[#This Row],[入金額2]],IF(テーブル22[[#This Row],[1-3月残高]]&gt;0,テーブル22[[#This Row],[1-3月残高]]+テーブル22[[#This Row],[4-6月計]]-テーブル22[[#This Row],[入金額2]]))</f>
        <v>13950</v>
      </c>
      <c r="X196" s="42"/>
      <c r="Y196" s="42"/>
      <c r="Z196" s="42"/>
      <c r="AA196" s="42">
        <f>SUM(テーブル22[[#This Row],[7月]:[9月]])</f>
        <v>0</v>
      </c>
      <c r="AB196" s="41"/>
      <c r="AC196" s="42"/>
      <c r="AD196" s="42">
        <f>IF(テーブル22[[#This Row],[1-6月残高]]=0,テーブル22[[#This Row],[7-9月計]]-テーブル22[[#This Row],[入金額3]],IF(テーブル22[[#This Row],[1-6月残高]]&gt;0,テーブル22[[#This Row],[1-6月残高]]+テーブル22[[#This Row],[7-9月計]]-テーブル22[[#This Row],[入金額3]]))</f>
        <v>13950</v>
      </c>
      <c r="AE196" s="42"/>
      <c r="AF196" s="42"/>
      <c r="AG196" s="42"/>
      <c r="AH196" s="42">
        <f>SUM(テーブル22[[#This Row],[10月]:[12月]])</f>
        <v>0</v>
      </c>
      <c r="AI196" s="41"/>
      <c r="AJ196" s="42"/>
      <c r="AK196" s="42">
        <f>IF(テーブル22[[#This Row],[1-9月残高]]=0,テーブル22[[#This Row],[10-12月計]]-テーブル22[[#This Row],[入金額4]],IF(テーブル22[[#This Row],[1-9月残高]]&gt;0,テーブル22[[#This Row],[1-9月残高]]+テーブル22[[#This Row],[10-12月計]]-テーブル22[[#This Row],[入金額4]]))</f>
        <v>13950</v>
      </c>
      <c r="AL196" s="42">
        <f>SUM(テーブル22[[#This Row],[1-3月計]],テーブル22[[#This Row],[4-6月計]],テーブル22[[#This Row],[7-9月計]],テーブル22[[#This Row],[10-12月計]]-テーブル22[[#This Row],[入金合計]])</f>
        <v>13950</v>
      </c>
      <c r="AM196" s="42">
        <f>SUM(テーブル22[[#This Row],[入金額]],テーブル22[[#This Row],[入金額2]],テーブル22[[#This Row],[入金額3]],テーブル22[[#This Row],[入金額4]])</f>
        <v>16350</v>
      </c>
      <c r="AN196" s="38">
        <f t="shared" si="2"/>
        <v>30300</v>
      </c>
    </row>
    <row r="197" spans="1:40" hidden="1" x14ac:dyDescent="0.15">
      <c r="A197" s="38">
        <v>1104</v>
      </c>
      <c r="B197" s="38"/>
      <c r="C197" s="43"/>
      <c r="D197" s="37" t="s">
        <v>885</v>
      </c>
      <c r="E197" s="37"/>
      <c r="F197" s="37"/>
      <c r="G197" s="37"/>
      <c r="H197" s="37"/>
      <c r="I197" s="38"/>
      <c r="J197" s="39">
        <v>0</v>
      </c>
      <c r="K197" s="39">
        <v>0</v>
      </c>
      <c r="L197" s="39">
        <v>0</v>
      </c>
      <c r="M197" s="44">
        <f>SUM(テーブル22[[#This Row],[1月]:[3月]])</f>
        <v>0</v>
      </c>
      <c r="N197" s="41"/>
      <c r="O197" s="39"/>
      <c r="P19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7" s="42">
        <v>0</v>
      </c>
      <c r="R197" s="42">
        <v>0</v>
      </c>
      <c r="S197" s="42">
        <v>0</v>
      </c>
      <c r="T197" s="42">
        <f>SUM(テーブル22[[#This Row],[4月]:[6月]])</f>
        <v>0</v>
      </c>
      <c r="U197" s="41"/>
      <c r="V197" s="42"/>
      <c r="W197" s="42">
        <f>IF(テーブル22[[#This Row],[1-3月残高]]="",テーブル22[[#This Row],[4-6月計]]-テーブル22[[#This Row],[入金額2]],IF(テーブル22[[#This Row],[1-3月残高]]&gt;0,テーブル22[[#This Row],[1-3月残高]]+テーブル22[[#This Row],[4-6月計]]-テーブル22[[#This Row],[入金額2]]))</f>
        <v>0</v>
      </c>
      <c r="X197" s="42"/>
      <c r="Y197" s="42"/>
      <c r="Z197" s="42"/>
      <c r="AA197" s="42">
        <f>SUM(テーブル22[[#This Row],[7月]:[9月]])</f>
        <v>0</v>
      </c>
      <c r="AB197" s="41"/>
      <c r="AC197" s="42"/>
      <c r="AD197" s="42">
        <f>IF(テーブル22[[#This Row],[1-6月残高]]=0,テーブル22[[#This Row],[7-9月計]]-テーブル22[[#This Row],[入金額3]],IF(テーブル22[[#This Row],[1-6月残高]]&gt;0,テーブル22[[#This Row],[1-6月残高]]+テーブル22[[#This Row],[7-9月計]]-テーブル22[[#This Row],[入金額3]]))</f>
        <v>0</v>
      </c>
      <c r="AE197" s="42"/>
      <c r="AF197" s="42"/>
      <c r="AG197" s="42"/>
      <c r="AH197" s="42">
        <f>SUM(テーブル22[[#This Row],[10月]:[12月]])</f>
        <v>0</v>
      </c>
      <c r="AI197" s="41"/>
      <c r="AJ197" s="42"/>
      <c r="AK197" s="42">
        <f>IF(テーブル22[[#This Row],[1-9月残高]]=0,テーブル22[[#This Row],[10-12月計]]-テーブル22[[#This Row],[入金額4]],IF(テーブル22[[#This Row],[1-9月残高]]&gt;0,テーブル22[[#This Row],[1-9月残高]]+テーブル22[[#This Row],[10-12月計]]-テーブル22[[#This Row],[入金額4]]))</f>
        <v>0</v>
      </c>
      <c r="AL197" s="42">
        <f>SUM(テーブル22[[#This Row],[1-3月計]],テーブル22[[#This Row],[4-6月計]],テーブル22[[#This Row],[7-9月計]],テーブル22[[#This Row],[10-12月計]]-テーブル22[[#This Row],[入金合計]])</f>
        <v>0</v>
      </c>
      <c r="AM197" s="42">
        <f>SUM(テーブル22[[#This Row],[入金額]],テーブル22[[#This Row],[入金額2]],テーブル22[[#This Row],[入金額3]],テーブル22[[#This Row],[入金額4]])</f>
        <v>0</v>
      </c>
      <c r="AN197" s="38">
        <f t="shared" si="2"/>
        <v>0</v>
      </c>
    </row>
    <row r="198" spans="1:40" s="4" customFormat="1" x14ac:dyDescent="0.15">
      <c r="A198" s="54">
        <v>1105</v>
      </c>
      <c r="B198" s="15" t="s">
        <v>1865</v>
      </c>
      <c r="C198" s="54" t="e">
        <v>#REF!</v>
      </c>
      <c r="D198" s="17" t="s">
        <v>1871</v>
      </c>
      <c r="E198" s="37"/>
      <c r="F198" s="37"/>
      <c r="G198" s="37"/>
      <c r="H198" s="37"/>
      <c r="I198" s="17"/>
      <c r="J198" s="56">
        <v>0</v>
      </c>
      <c r="K198" s="56">
        <v>0</v>
      </c>
      <c r="L198" s="56">
        <v>0</v>
      </c>
      <c r="M198" s="57">
        <f>SUM(テーブル22[[#This Row],[1月]:[3月]])</f>
        <v>0</v>
      </c>
      <c r="N198" s="58"/>
      <c r="O198" s="56"/>
      <c r="P198" s="55"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8" s="55">
        <v>0</v>
      </c>
      <c r="R198" s="55">
        <v>0</v>
      </c>
      <c r="S198" s="55">
        <v>0</v>
      </c>
      <c r="T198" s="55">
        <f>SUM(テーブル22[[#This Row],[4月]:[6月]])</f>
        <v>0</v>
      </c>
      <c r="U198" s="58"/>
      <c r="V198" s="55"/>
      <c r="W198" s="55">
        <f>IF(テーブル22[[#This Row],[1-3月残高]]="",テーブル22[[#This Row],[4-6月計]]-テーブル22[[#This Row],[入金額2]],IF(テーブル22[[#This Row],[1-3月残高]]&gt;0,テーブル22[[#This Row],[1-3月残高]]+テーブル22[[#This Row],[4-6月計]]-テーブル22[[#This Row],[入金額2]]))</f>
        <v>0</v>
      </c>
      <c r="X198" s="55"/>
      <c r="Y198" s="55"/>
      <c r="Z198" s="55"/>
      <c r="AA198" s="55">
        <f>SUM(テーブル22[[#This Row],[7月]:[9月]])</f>
        <v>0</v>
      </c>
      <c r="AB198" s="58"/>
      <c r="AC198" s="55"/>
      <c r="AD198" s="55">
        <f>IF(テーブル22[[#This Row],[1-6月残高]]=0,テーブル22[[#This Row],[7-9月計]]-テーブル22[[#This Row],[入金額3]],IF(テーブル22[[#This Row],[1-6月残高]]&gt;0,テーブル22[[#This Row],[1-6月残高]]+テーブル22[[#This Row],[7-9月計]]-テーブル22[[#This Row],[入金額3]]))</f>
        <v>0</v>
      </c>
      <c r="AE198" s="55"/>
      <c r="AF198" s="55"/>
      <c r="AG198" s="55"/>
      <c r="AH198" s="55">
        <f>SUM(テーブル22[[#This Row],[10月]:[12月]])</f>
        <v>0</v>
      </c>
      <c r="AI198" s="58"/>
      <c r="AJ198" s="55"/>
      <c r="AK198" s="55">
        <f>IF(テーブル22[[#This Row],[1-9月残高]]=0,テーブル22[[#This Row],[10-12月計]]-テーブル22[[#This Row],[入金額4]],IF(テーブル22[[#This Row],[1-9月残高]]&gt;0,テーブル22[[#This Row],[1-9月残高]]+テーブル22[[#This Row],[10-12月計]]-テーブル22[[#This Row],[入金額4]]))</f>
        <v>0</v>
      </c>
      <c r="AL198" s="55">
        <f>SUM(テーブル22[[#This Row],[1-3月計]],テーブル22[[#This Row],[4-6月計]],テーブル22[[#This Row],[7-9月計]],テーブル22[[#This Row],[10-12月計]]-テーブル22[[#This Row],[入金合計]])</f>
        <v>0</v>
      </c>
      <c r="AM198" s="55">
        <f>SUM(テーブル22[[#This Row],[入金額]],テーブル22[[#This Row],[入金額2]],テーブル22[[#This Row],[入金額3]],テーブル22[[#This Row],[入金額4]])</f>
        <v>0</v>
      </c>
      <c r="AN198" s="17">
        <f t="shared" si="2"/>
        <v>0</v>
      </c>
    </row>
    <row r="199" spans="1:40" hidden="1" x14ac:dyDescent="0.15">
      <c r="A199" s="43">
        <v>1116</v>
      </c>
      <c r="B199" s="38"/>
      <c r="C199" s="43"/>
      <c r="D199" s="37" t="s">
        <v>172</v>
      </c>
      <c r="E199" s="37" t="s">
        <v>160</v>
      </c>
      <c r="F199" s="37" t="s">
        <v>886</v>
      </c>
      <c r="G199" s="37" t="s">
        <v>172</v>
      </c>
      <c r="H199" s="37"/>
      <c r="I199" s="38"/>
      <c r="J199" s="39">
        <v>0</v>
      </c>
      <c r="K199" s="39">
        <v>0</v>
      </c>
      <c r="L199" s="39">
        <v>0</v>
      </c>
      <c r="M199" s="44">
        <f>SUM(テーブル22[[#This Row],[1月]:[3月]])</f>
        <v>0</v>
      </c>
      <c r="N199" s="41"/>
      <c r="O199" s="39"/>
      <c r="P19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199" s="42">
        <v>0</v>
      </c>
      <c r="R199" s="42">
        <v>0</v>
      </c>
      <c r="S199" s="42">
        <v>0</v>
      </c>
      <c r="T199" s="42">
        <f>SUM(テーブル22[[#This Row],[4月]:[6月]])</f>
        <v>0</v>
      </c>
      <c r="U199" s="41"/>
      <c r="V199" s="42"/>
      <c r="W199" s="42">
        <f>IF(テーブル22[[#This Row],[1-3月残高]]="",テーブル22[[#This Row],[4-6月計]]-テーブル22[[#This Row],[入金額2]],IF(テーブル22[[#This Row],[1-3月残高]]&gt;0,テーブル22[[#This Row],[1-3月残高]]+テーブル22[[#This Row],[4-6月計]]-テーブル22[[#This Row],[入金額2]]))</f>
        <v>0</v>
      </c>
      <c r="X199" s="42"/>
      <c r="Y199" s="42"/>
      <c r="Z199" s="42"/>
      <c r="AA199" s="42">
        <f>SUM(テーブル22[[#This Row],[7月]:[9月]])</f>
        <v>0</v>
      </c>
      <c r="AB199" s="41"/>
      <c r="AC199" s="42"/>
      <c r="AD199" s="42">
        <f>IF(テーブル22[[#This Row],[1-6月残高]]=0,テーブル22[[#This Row],[7-9月計]]-テーブル22[[#This Row],[入金額3]],IF(テーブル22[[#This Row],[1-6月残高]]&gt;0,テーブル22[[#This Row],[1-6月残高]]+テーブル22[[#This Row],[7-9月計]]-テーブル22[[#This Row],[入金額3]]))</f>
        <v>0</v>
      </c>
      <c r="AE199" s="42"/>
      <c r="AF199" s="42"/>
      <c r="AG199" s="42"/>
      <c r="AH199" s="42">
        <f>SUM(テーブル22[[#This Row],[10月]:[12月]])</f>
        <v>0</v>
      </c>
      <c r="AI199" s="41"/>
      <c r="AJ199" s="42"/>
      <c r="AK199" s="42">
        <f>IF(テーブル22[[#This Row],[1-9月残高]]=0,テーブル22[[#This Row],[10-12月計]]-テーブル22[[#This Row],[入金額4]],IF(テーブル22[[#This Row],[1-9月残高]]&gt;0,テーブル22[[#This Row],[1-9月残高]]+テーブル22[[#This Row],[10-12月計]]-テーブル22[[#This Row],[入金額4]]))</f>
        <v>0</v>
      </c>
      <c r="AL199" s="42">
        <f>SUM(テーブル22[[#This Row],[1-3月計]],テーブル22[[#This Row],[4-6月計]],テーブル22[[#This Row],[7-9月計]],テーブル22[[#This Row],[10-12月計]]-テーブル22[[#This Row],[入金合計]])</f>
        <v>0</v>
      </c>
      <c r="AM199" s="42">
        <f>SUM(テーブル22[[#This Row],[入金額]],テーブル22[[#This Row],[入金額2]],テーブル22[[#This Row],[入金額3]],テーブル22[[#This Row],[入金額4]])</f>
        <v>0</v>
      </c>
      <c r="AN199" s="38">
        <f t="shared" si="2"/>
        <v>0</v>
      </c>
    </row>
    <row r="200" spans="1:40" hidden="1" x14ac:dyDescent="0.15">
      <c r="A200" s="43">
        <v>1128</v>
      </c>
      <c r="B200" s="38"/>
      <c r="C200" s="43"/>
      <c r="D200" s="37" t="s">
        <v>887</v>
      </c>
      <c r="E200" s="37" t="s">
        <v>160</v>
      </c>
      <c r="F200" s="37" t="s">
        <v>888</v>
      </c>
      <c r="G200" s="37" t="s">
        <v>889</v>
      </c>
      <c r="H200" s="37"/>
      <c r="I200" s="38"/>
      <c r="J200" s="39">
        <v>0</v>
      </c>
      <c r="K200" s="39">
        <v>0</v>
      </c>
      <c r="L200" s="39">
        <v>0</v>
      </c>
      <c r="M200" s="44">
        <f>SUM(テーブル22[[#This Row],[1月]:[3月]])</f>
        <v>0</v>
      </c>
      <c r="N200" s="41"/>
      <c r="O200" s="39"/>
      <c r="P20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0" s="42">
        <v>0</v>
      </c>
      <c r="R200" s="42">
        <v>0</v>
      </c>
      <c r="S200" s="42">
        <v>0</v>
      </c>
      <c r="T200" s="42">
        <f>SUM(テーブル22[[#This Row],[4月]:[6月]])</f>
        <v>0</v>
      </c>
      <c r="U200" s="41"/>
      <c r="V200" s="42"/>
      <c r="W200" s="42">
        <f>IF(テーブル22[[#This Row],[1-3月残高]]="",テーブル22[[#This Row],[4-6月計]]-テーブル22[[#This Row],[入金額2]],IF(テーブル22[[#This Row],[1-3月残高]]&gt;0,テーブル22[[#This Row],[1-3月残高]]+テーブル22[[#This Row],[4-6月計]]-テーブル22[[#This Row],[入金額2]]))</f>
        <v>0</v>
      </c>
      <c r="X200" s="42"/>
      <c r="Y200" s="42"/>
      <c r="Z200" s="42"/>
      <c r="AA200" s="42">
        <f>SUM(テーブル22[[#This Row],[7月]:[9月]])</f>
        <v>0</v>
      </c>
      <c r="AB200" s="41"/>
      <c r="AC200" s="42"/>
      <c r="AD200" s="42">
        <f>IF(テーブル22[[#This Row],[1-6月残高]]=0,テーブル22[[#This Row],[7-9月計]]-テーブル22[[#This Row],[入金額3]],IF(テーブル22[[#This Row],[1-6月残高]]&gt;0,テーブル22[[#This Row],[1-6月残高]]+テーブル22[[#This Row],[7-9月計]]-テーブル22[[#This Row],[入金額3]]))</f>
        <v>0</v>
      </c>
      <c r="AE200" s="42"/>
      <c r="AF200" s="42"/>
      <c r="AG200" s="42"/>
      <c r="AH200" s="42">
        <f>SUM(テーブル22[[#This Row],[10月]:[12月]])</f>
        <v>0</v>
      </c>
      <c r="AI200" s="41"/>
      <c r="AJ200" s="42"/>
      <c r="AK200" s="42">
        <f>IF(テーブル22[[#This Row],[1-9月残高]]=0,テーブル22[[#This Row],[10-12月計]]-テーブル22[[#This Row],[入金額4]],IF(テーブル22[[#This Row],[1-9月残高]]&gt;0,テーブル22[[#This Row],[1-9月残高]]+テーブル22[[#This Row],[10-12月計]]-テーブル22[[#This Row],[入金額4]]))</f>
        <v>0</v>
      </c>
      <c r="AL200" s="42">
        <f>SUM(テーブル22[[#This Row],[1-3月計]],テーブル22[[#This Row],[4-6月計]],テーブル22[[#This Row],[7-9月計]],テーブル22[[#This Row],[10-12月計]]-テーブル22[[#This Row],[入金合計]])</f>
        <v>0</v>
      </c>
      <c r="AM200" s="42">
        <f>SUM(テーブル22[[#This Row],[入金額]],テーブル22[[#This Row],[入金額2]],テーブル22[[#This Row],[入金額3]],テーブル22[[#This Row],[入金額4]])</f>
        <v>0</v>
      </c>
      <c r="AN200" s="38">
        <f t="shared" si="2"/>
        <v>0</v>
      </c>
    </row>
    <row r="201" spans="1:40" hidden="1" x14ac:dyDescent="0.15">
      <c r="A201" s="43">
        <v>1134</v>
      </c>
      <c r="B201" s="38"/>
      <c r="C201" s="43"/>
      <c r="D201" s="37" t="s">
        <v>214</v>
      </c>
      <c r="E201" s="37" t="s">
        <v>160</v>
      </c>
      <c r="F201" s="37" t="s">
        <v>890</v>
      </c>
      <c r="G201" s="37" t="s">
        <v>328</v>
      </c>
      <c r="H201" s="37"/>
      <c r="I201" s="38"/>
      <c r="J201" s="39">
        <v>0</v>
      </c>
      <c r="K201" s="39">
        <v>0</v>
      </c>
      <c r="L201" s="39">
        <v>0</v>
      </c>
      <c r="M201" s="44">
        <f>SUM(テーブル22[[#This Row],[1月]:[3月]])</f>
        <v>0</v>
      </c>
      <c r="N201" s="41"/>
      <c r="O201" s="39"/>
      <c r="P20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1" s="42">
        <v>0</v>
      </c>
      <c r="R201" s="42">
        <v>0</v>
      </c>
      <c r="S201" s="42">
        <v>0</v>
      </c>
      <c r="T201" s="42">
        <f>SUM(テーブル22[[#This Row],[4月]:[6月]])</f>
        <v>0</v>
      </c>
      <c r="U201" s="41"/>
      <c r="V201" s="42"/>
      <c r="W201" s="42">
        <f>IF(テーブル22[[#This Row],[1-3月残高]]="",テーブル22[[#This Row],[4-6月計]]-テーブル22[[#This Row],[入金額2]],IF(テーブル22[[#This Row],[1-3月残高]]&gt;0,テーブル22[[#This Row],[1-3月残高]]+テーブル22[[#This Row],[4-6月計]]-テーブル22[[#This Row],[入金額2]]))</f>
        <v>0</v>
      </c>
      <c r="X201" s="42"/>
      <c r="Y201" s="42"/>
      <c r="Z201" s="42"/>
      <c r="AA201" s="42">
        <f>SUM(テーブル22[[#This Row],[7月]:[9月]])</f>
        <v>0</v>
      </c>
      <c r="AB201" s="41"/>
      <c r="AC201" s="42"/>
      <c r="AD201" s="42">
        <f>IF(テーブル22[[#This Row],[1-6月残高]]=0,テーブル22[[#This Row],[7-9月計]]-テーブル22[[#This Row],[入金額3]],IF(テーブル22[[#This Row],[1-6月残高]]&gt;0,テーブル22[[#This Row],[1-6月残高]]+テーブル22[[#This Row],[7-9月計]]-テーブル22[[#This Row],[入金額3]]))</f>
        <v>0</v>
      </c>
      <c r="AE201" s="42"/>
      <c r="AF201" s="42"/>
      <c r="AG201" s="42"/>
      <c r="AH201" s="42">
        <f>SUM(テーブル22[[#This Row],[10月]:[12月]])</f>
        <v>0</v>
      </c>
      <c r="AI201" s="41"/>
      <c r="AJ201" s="42"/>
      <c r="AK201" s="42">
        <f>IF(テーブル22[[#This Row],[1-9月残高]]=0,テーブル22[[#This Row],[10-12月計]]-テーブル22[[#This Row],[入金額4]],IF(テーブル22[[#This Row],[1-9月残高]]&gt;0,テーブル22[[#This Row],[1-9月残高]]+テーブル22[[#This Row],[10-12月計]]-テーブル22[[#This Row],[入金額4]]))</f>
        <v>0</v>
      </c>
      <c r="AL201" s="42">
        <f>SUM(テーブル22[[#This Row],[1-3月計]],テーブル22[[#This Row],[4-6月計]],テーブル22[[#This Row],[7-9月計]],テーブル22[[#This Row],[10-12月計]]-テーブル22[[#This Row],[入金合計]])</f>
        <v>0</v>
      </c>
      <c r="AM201" s="42">
        <f>SUM(テーブル22[[#This Row],[入金額]],テーブル22[[#This Row],[入金額2]],テーブル22[[#This Row],[入金額3]],テーブル22[[#This Row],[入金額4]])</f>
        <v>0</v>
      </c>
      <c r="AN201" s="38">
        <f t="shared" si="2"/>
        <v>0</v>
      </c>
    </row>
    <row r="202" spans="1:40" hidden="1" x14ac:dyDescent="0.15">
      <c r="A202" s="43">
        <v>1205</v>
      </c>
      <c r="B202" s="38"/>
      <c r="C202" s="43"/>
      <c r="D202" s="37" t="s">
        <v>891</v>
      </c>
      <c r="E202" s="37" t="s">
        <v>160</v>
      </c>
      <c r="F202" s="37" t="s">
        <v>892</v>
      </c>
      <c r="G202" s="37" t="s">
        <v>893</v>
      </c>
      <c r="H202" s="37"/>
      <c r="I202" s="38"/>
      <c r="J202" s="39">
        <v>0</v>
      </c>
      <c r="K202" s="39">
        <v>0</v>
      </c>
      <c r="L202" s="39">
        <v>0</v>
      </c>
      <c r="M202" s="44">
        <f>SUM(テーブル22[[#This Row],[1月]:[3月]])</f>
        <v>0</v>
      </c>
      <c r="N202" s="41"/>
      <c r="O202" s="39"/>
      <c r="P20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2" s="42">
        <v>0</v>
      </c>
      <c r="R202" s="42">
        <v>0</v>
      </c>
      <c r="S202" s="42">
        <v>0</v>
      </c>
      <c r="T202" s="42">
        <f>SUM(テーブル22[[#This Row],[4月]:[6月]])</f>
        <v>0</v>
      </c>
      <c r="U202" s="41"/>
      <c r="V202" s="42"/>
      <c r="W202" s="42">
        <f>IF(テーブル22[[#This Row],[1-3月残高]]="",テーブル22[[#This Row],[4-6月計]]-テーブル22[[#This Row],[入金額2]],IF(テーブル22[[#This Row],[1-3月残高]]&gt;0,テーブル22[[#This Row],[1-3月残高]]+テーブル22[[#This Row],[4-6月計]]-テーブル22[[#This Row],[入金額2]]))</f>
        <v>0</v>
      </c>
      <c r="X202" s="42"/>
      <c r="Y202" s="42"/>
      <c r="Z202" s="42"/>
      <c r="AA202" s="42">
        <f>SUM(テーブル22[[#This Row],[7月]:[9月]])</f>
        <v>0</v>
      </c>
      <c r="AB202" s="41"/>
      <c r="AC202" s="42"/>
      <c r="AD202" s="42">
        <f>IF(テーブル22[[#This Row],[1-6月残高]]=0,テーブル22[[#This Row],[7-9月計]]-テーブル22[[#This Row],[入金額3]],IF(テーブル22[[#This Row],[1-6月残高]]&gt;0,テーブル22[[#This Row],[1-6月残高]]+テーブル22[[#This Row],[7-9月計]]-テーブル22[[#This Row],[入金額3]]))</f>
        <v>0</v>
      </c>
      <c r="AE202" s="42"/>
      <c r="AF202" s="42"/>
      <c r="AG202" s="42"/>
      <c r="AH202" s="42">
        <f>SUM(テーブル22[[#This Row],[10月]:[12月]])</f>
        <v>0</v>
      </c>
      <c r="AI202" s="41"/>
      <c r="AJ202" s="42"/>
      <c r="AK202" s="42">
        <f>IF(テーブル22[[#This Row],[1-9月残高]]=0,テーブル22[[#This Row],[10-12月計]]-テーブル22[[#This Row],[入金額4]],IF(テーブル22[[#This Row],[1-9月残高]]&gt;0,テーブル22[[#This Row],[1-9月残高]]+テーブル22[[#This Row],[10-12月計]]-テーブル22[[#This Row],[入金額4]]))</f>
        <v>0</v>
      </c>
      <c r="AL202" s="42">
        <f>SUM(テーブル22[[#This Row],[1-3月計]],テーブル22[[#This Row],[4-6月計]],テーブル22[[#This Row],[7-9月計]],テーブル22[[#This Row],[10-12月計]]-テーブル22[[#This Row],[入金合計]])</f>
        <v>0</v>
      </c>
      <c r="AM202" s="42">
        <f>SUM(テーブル22[[#This Row],[入金額]],テーブル22[[#This Row],[入金額2]],テーブル22[[#This Row],[入金額3]],テーブル22[[#This Row],[入金額4]])</f>
        <v>0</v>
      </c>
      <c r="AN202" s="38">
        <f t="shared" si="2"/>
        <v>0</v>
      </c>
    </row>
    <row r="203" spans="1:40" hidden="1" x14ac:dyDescent="0.15">
      <c r="A203" s="43">
        <v>1302</v>
      </c>
      <c r="B203" s="38"/>
      <c r="C203" s="43"/>
      <c r="D203" s="37" t="s">
        <v>894</v>
      </c>
      <c r="E203" s="37" t="s">
        <v>895</v>
      </c>
      <c r="F203" s="37" t="s">
        <v>896</v>
      </c>
      <c r="G203" s="37" t="s">
        <v>897</v>
      </c>
      <c r="H203" s="37"/>
      <c r="I203" s="38"/>
      <c r="J203" s="39">
        <v>0</v>
      </c>
      <c r="K203" s="39">
        <v>0</v>
      </c>
      <c r="L203" s="39">
        <v>0</v>
      </c>
      <c r="M203" s="44">
        <f>SUM(テーブル22[[#This Row],[1月]:[3月]])</f>
        <v>0</v>
      </c>
      <c r="N203" s="41"/>
      <c r="O203" s="39"/>
      <c r="P2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3" s="42">
        <v>0</v>
      </c>
      <c r="R203" s="42">
        <v>0</v>
      </c>
      <c r="S203" s="42">
        <v>0</v>
      </c>
      <c r="T203" s="42">
        <f>SUM(テーブル22[[#This Row],[4月]:[6月]])</f>
        <v>0</v>
      </c>
      <c r="U203" s="41"/>
      <c r="V203" s="42"/>
      <c r="W203" s="42">
        <f>IF(テーブル22[[#This Row],[1-3月残高]]="",テーブル22[[#This Row],[4-6月計]]-テーブル22[[#This Row],[入金額2]],IF(テーブル22[[#This Row],[1-3月残高]]&gt;0,テーブル22[[#This Row],[1-3月残高]]+テーブル22[[#This Row],[4-6月計]]-テーブル22[[#This Row],[入金額2]]))</f>
        <v>0</v>
      </c>
      <c r="X203" s="42"/>
      <c r="Y203" s="42"/>
      <c r="Z203" s="42"/>
      <c r="AA203" s="42">
        <f>SUM(テーブル22[[#This Row],[7月]:[9月]])</f>
        <v>0</v>
      </c>
      <c r="AB203" s="41"/>
      <c r="AC203" s="42"/>
      <c r="AD203" s="42">
        <f>IF(テーブル22[[#This Row],[1-6月残高]]=0,テーブル22[[#This Row],[7-9月計]]-テーブル22[[#This Row],[入金額3]],IF(テーブル22[[#This Row],[1-6月残高]]&gt;0,テーブル22[[#This Row],[1-6月残高]]+テーブル22[[#This Row],[7-9月計]]-テーブル22[[#This Row],[入金額3]]))</f>
        <v>0</v>
      </c>
      <c r="AE203" s="42"/>
      <c r="AF203" s="42"/>
      <c r="AG203" s="42"/>
      <c r="AH203" s="42">
        <f>SUM(テーブル22[[#This Row],[10月]:[12月]])</f>
        <v>0</v>
      </c>
      <c r="AI203" s="41"/>
      <c r="AJ203" s="42"/>
      <c r="AK203" s="42">
        <f>IF(テーブル22[[#This Row],[1-9月残高]]=0,テーブル22[[#This Row],[10-12月計]]-テーブル22[[#This Row],[入金額4]],IF(テーブル22[[#This Row],[1-9月残高]]&gt;0,テーブル22[[#This Row],[1-9月残高]]+テーブル22[[#This Row],[10-12月計]]-テーブル22[[#This Row],[入金額4]]))</f>
        <v>0</v>
      </c>
      <c r="AL203" s="42">
        <f>SUM(テーブル22[[#This Row],[1-3月計]],テーブル22[[#This Row],[4-6月計]],テーブル22[[#This Row],[7-9月計]],テーブル22[[#This Row],[10-12月計]]-テーブル22[[#This Row],[入金合計]])</f>
        <v>0</v>
      </c>
      <c r="AM203" s="42">
        <f>SUM(テーブル22[[#This Row],[入金額]],テーブル22[[#This Row],[入金額2]],テーブル22[[#This Row],[入金額3]],テーブル22[[#This Row],[入金額4]])</f>
        <v>0</v>
      </c>
      <c r="AN203" s="38">
        <f t="shared" si="2"/>
        <v>0</v>
      </c>
    </row>
    <row r="204" spans="1:40" hidden="1" x14ac:dyDescent="0.15">
      <c r="A204" s="43">
        <v>1312</v>
      </c>
      <c r="B204" s="38"/>
      <c r="C204" s="43"/>
      <c r="D204" s="37" t="s">
        <v>898</v>
      </c>
      <c r="E204" s="37" t="s">
        <v>268</v>
      </c>
      <c r="F204" s="37" t="s">
        <v>899</v>
      </c>
      <c r="G204" s="37" t="s">
        <v>329</v>
      </c>
      <c r="H204" s="37"/>
      <c r="I204" s="38"/>
      <c r="J204" s="39">
        <v>7425</v>
      </c>
      <c r="K204" s="39">
        <v>5175</v>
      </c>
      <c r="L204" s="39">
        <v>4050</v>
      </c>
      <c r="M204" s="44">
        <f>SUM(テーブル22[[#This Row],[1月]:[3月]])</f>
        <v>16650</v>
      </c>
      <c r="N204" s="41">
        <v>41389</v>
      </c>
      <c r="O204" s="39">
        <v>16650</v>
      </c>
      <c r="P20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4" s="42">
        <v>9495</v>
      </c>
      <c r="R204" s="42">
        <v>4815</v>
      </c>
      <c r="S204" s="42">
        <v>4455</v>
      </c>
      <c r="T204" s="42">
        <f>SUM(テーブル22[[#This Row],[4月]:[6月]])</f>
        <v>18765</v>
      </c>
      <c r="U204" s="41"/>
      <c r="V204" s="42"/>
      <c r="W204" s="42">
        <f>IF(テーブル22[[#This Row],[1-3月残高]]="",テーブル22[[#This Row],[4-6月計]]-テーブル22[[#This Row],[入金額2]],IF(テーブル22[[#This Row],[1-3月残高]]&gt;0,テーブル22[[#This Row],[1-3月残高]]+テーブル22[[#This Row],[4-6月計]]-テーブル22[[#This Row],[入金額2]]))</f>
        <v>18765</v>
      </c>
      <c r="X204" s="42"/>
      <c r="Y204" s="42"/>
      <c r="Z204" s="42"/>
      <c r="AA204" s="42">
        <f>SUM(テーブル22[[#This Row],[7月]:[9月]])</f>
        <v>0</v>
      </c>
      <c r="AB204" s="41"/>
      <c r="AC204" s="42"/>
      <c r="AD204" s="42">
        <f>IF(テーブル22[[#This Row],[1-6月残高]]=0,テーブル22[[#This Row],[7-9月計]]-テーブル22[[#This Row],[入金額3]],IF(テーブル22[[#This Row],[1-6月残高]]&gt;0,テーブル22[[#This Row],[1-6月残高]]+テーブル22[[#This Row],[7-9月計]]-テーブル22[[#This Row],[入金額3]]))</f>
        <v>18765</v>
      </c>
      <c r="AE204" s="42"/>
      <c r="AF204" s="42"/>
      <c r="AG204" s="42"/>
      <c r="AH204" s="42">
        <f>SUM(テーブル22[[#This Row],[10月]:[12月]])</f>
        <v>0</v>
      </c>
      <c r="AI204" s="41"/>
      <c r="AJ204" s="42"/>
      <c r="AK204" s="42">
        <f>IF(テーブル22[[#This Row],[1-9月残高]]=0,テーブル22[[#This Row],[10-12月計]]-テーブル22[[#This Row],[入金額4]],IF(テーブル22[[#This Row],[1-9月残高]]&gt;0,テーブル22[[#This Row],[1-9月残高]]+テーブル22[[#This Row],[10-12月計]]-テーブル22[[#This Row],[入金額4]]))</f>
        <v>18765</v>
      </c>
      <c r="AL204" s="42">
        <f>SUM(テーブル22[[#This Row],[1-3月計]],テーブル22[[#This Row],[4-6月計]],テーブル22[[#This Row],[7-9月計]],テーブル22[[#This Row],[10-12月計]]-テーブル22[[#This Row],[入金合計]])</f>
        <v>18765</v>
      </c>
      <c r="AM204" s="42">
        <f>SUM(テーブル22[[#This Row],[入金額]],テーブル22[[#This Row],[入金額2]],テーブル22[[#This Row],[入金額3]],テーブル22[[#This Row],[入金額4]])</f>
        <v>16650</v>
      </c>
      <c r="AN204" s="38">
        <f t="shared" ref="AN204:AN267" si="3">M204+T204+AA204+AH204</f>
        <v>35415</v>
      </c>
    </row>
    <row r="205" spans="1:40" hidden="1" x14ac:dyDescent="0.15">
      <c r="A205" s="43">
        <v>1313</v>
      </c>
      <c r="B205" s="38"/>
      <c r="C205" s="43"/>
      <c r="D205" s="37" t="s">
        <v>900</v>
      </c>
      <c r="E205" s="37" t="s">
        <v>268</v>
      </c>
      <c r="F205" s="37" t="s">
        <v>901</v>
      </c>
      <c r="G205" s="37" t="s">
        <v>902</v>
      </c>
      <c r="H205" s="37"/>
      <c r="I205" s="38"/>
      <c r="J205" s="39">
        <v>6090</v>
      </c>
      <c r="K205" s="39">
        <v>2520</v>
      </c>
      <c r="L205" s="39">
        <v>2040</v>
      </c>
      <c r="M205" s="44">
        <f>SUM(テーブル22[[#This Row],[1月]:[3月]])</f>
        <v>10650</v>
      </c>
      <c r="N205" s="41">
        <v>41394</v>
      </c>
      <c r="O205" s="39">
        <v>10650</v>
      </c>
      <c r="P20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5" s="42">
        <v>4470</v>
      </c>
      <c r="R205" s="42">
        <v>3045</v>
      </c>
      <c r="S205" s="42">
        <v>3090</v>
      </c>
      <c r="T205" s="42">
        <f>SUM(テーブル22[[#This Row],[4月]:[6月]])</f>
        <v>10605</v>
      </c>
      <c r="U205" s="41"/>
      <c r="V205" s="42"/>
      <c r="W205" s="42">
        <f>IF(テーブル22[[#This Row],[1-3月残高]]="",テーブル22[[#This Row],[4-6月計]]-テーブル22[[#This Row],[入金額2]],IF(テーブル22[[#This Row],[1-3月残高]]&gt;0,テーブル22[[#This Row],[1-3月残高]]+テーブル22[[#This Row],[4-6月計]]-テーブル22[[#This Row],[入金額2]]))</f>
        <v>10605</v>
      </c>
      <c r="X205" s="42"/>
      <c r="Y205" s="42"/>
      <c r="Z205" s="42"/>
      <c r="AA205" s="42">
        <f>SUM(テーブル22[[#This Row],[7月]:[9月]])</f>
        <v>0</v>
      </c>
      <c r="AB205" s="41"/>
      <c r="AC205" s="42"/>
      <c r="AD205" s="42">
        <f>IF(テーブル22[[#This Row],[1-6月残高]]=0,テーブル22[[#This Row],[7-9月計]]-テーブル22[[#This Row],[入金額3]],IF(テーブル22[[#This Row],[1-6月残高]]&gt;0,テーブル22[[#This Row],[1-6月残高]]+テーブル22[[#This Row],[7-9月計]]-テーブル22[[#This Row],[入金額3]]))</f>
        <v>10605</v>
      </c>
      <c r="AE205" s="42"/>
      <c r="AF205" s="42"/>
      <c r="AG205" s="42"/>
      <c r="AH205" s="42">
        <f>SUM(テーブル22[[#This Row],[10月]:[12月]])</f>
        <v>0</v>
      </c>
      <c r="AI205" s="41"/>
      <c r="AJ205" s="42"/>
      <c r="AK205" s="42">
        <f>IF(テーブル22[[#This Row],[1-9月残高]]=0,テーブル22[[#This Row],[10-12月計]]-テーブル22[[#This Row],[入金額4]],IF(テーブル22[[#This Row],[1-9月残高]]&gt;0,テーブル22[[#This Row],[1-9月残高]]+テーブル22[[#This Row],[10-12月計]]-テーブル22[[#This Row],[入金額4]]))</f>
        <v>10605</v>
      </c>
      <c r="AL205" s="42">
        <f>SUM(テーブル22[[#This Row],[1-3月計]],テーブル22[[#This Row],[4-6月計]],テーブル22[[#This Row],[7-9月計]],テーブル22[[#This Row],[10-12月計]]-テーブル22[[#This Row],[入金合計]])</f>
        <v>10605</v>
      </c>
      <c r="AM205" s="42">
        <f>SUM(テーブル22[[#This Row],[入金額]],テーブル22[[#This Row],[入金額2]],テーブル22[[#This Row],[入金額3]],テーブル22[[#This Row],[入金額4]])</f>
        <v>10650</v>
      </c>
      <c r="AN205" s="38">
        <f t="shared" si="3"/>
        <v>21255</v>
      </c>
    </row>
    <row r="206" spans="1:40" s="4" customFormat="1" hidden="1" x14ac:dyDescent="0.15">
      <c r="A206" s="45">
        <v>1314</v>
      </c>
      <c r="B206" s="46" t="s">
        <v>1864</v>
      </c>
      <c r="C206" s="46"/>
      <c r="D206" s="46" t="s">
        <v>453</v>
      </c>
      <c r="E206" s="37" t="s">
        <v>147</v>
      </c>
      <c r="F206" s="37" t="s">
        <v>903</v>
      </c>
      <c r="G206" s="37" t="s">
        <v>904</v>
      </c>
      <c r="H206" s="37"/>
      <c r="I206" s="46"/>
      <c r="J206" s="64">
        <v>90</v>
      </c>
      <c r="K206" s="64">
        <v>150</v>
      </c>
      <c r="L206" s="64">
        <v>390</v>
      </c>
      <c r="M206" s="49">
        <f>SUM(テーブル22[[#This Row],[1月]:[3月]])</f>
        <v>630</v>
      </c>
      <c r="N206" s="52">
        <v>41379</v>
      </c>
      <c r="O206" s="48">
        <v>630</v>
      </c>
      <c r="P206"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6" s="51">
        <v>330</v>
      </c>
      <c r="R206" s="51">
        <v>420</v>
      </c>
      <c r="S206" s="51">
        <v>30</v>
      </c>
      <c r="T206" s="51">
        <f>SUM(テーブル22[[#This Row],[4月]:[6月]])</f>
        <v>780</v>
      </c>
      <c r="U206" s="52"/>
      <c r="V206" s="51"/>
      <c r="W206" s="51">
        <f>IF(テーブル22[[#This Row],[1-3月残高]]="",テーブル22[[#This Row],[4-6月計]]-テーブル22[[#This Row],[入金額2]],IF(テーブル22[[#This Row],[1-3月残高]]&gt;0,テーブル22[[#This Row],[1-3月残高]]+テーブル22[[#This Row],[4-6月計]]-テーブル22[[#This Row],[入金額2]]))</f>
        <v>780</v>
      </c>
      <c r="X206" s="51"/>
      <c r="Y206" s="51"/>
      <c r="Z206" s="51"/>
      <c r="AA206" s="51">
        <f>SUM(テーブル22[[#This Row],[7月]:[9月]])</f>
        <v>0</v>
      </c>
      <c r="AB206" s="52"/>
      <c r="AC206" s="51"/>
      <c r="AD206" s="51">
        <f>IF(テーブル22[[#This Row],[1-6月残高]]=0,テーブル22[[#This Row],[7-9月計]]-テーブル22[[#This Row],[入金額3]],IF(テーブル22[[#This Row],[1-6月残高]]&gt;0,テーブル22[[#This Row],[1-6月残高]]+テーブル22[[#This Row],[7-9月計]]-テーブル22[[#This Row],[入金額3]]))</f>
        <v>780</v>
      </c>
      <c r="AE206" s="51"/>
      <c r="AF206" s="51"/>
      <c r="AG206" s="51"/>
      <c r="AH206" s="51">
        <f>SUM(テーブル22[[#This Row],[10月]:[12月]])</f>
        <v>0</v>
      </c>
      <c r="AI206" s="52"/>
      <c r="AJ206" s="51"/>
      <c r="AK206" s="51">
        <f>IF(テーブル22[[#This Row],[1-9月残高]]=0,テーブル22[[#This Row],[10-12月計]]-テーブル22[[#This Row],[入金額4]],IF(テーブル22[[#This Row],[1-9月残高]]&gt;0,テーブル22[[#This Row],[1-9月残高]]+テーブル22[[#This Row],[10-12月計]]-テーブル22[[#This Row],[入金額4]]))</f>
        <v>780</v>
      </c>
      <c r="AL206" s="51">
        <f>SUM(テーブル22[[#This Row],[1-3月計]],テーブル22[[#This Row],[4-6月計]],テーブル22[[#This Row],[7-9月計]],テーブル22[[#This Row],[10-12月計]]-テーブル22[[#This Row],[入金合計]])</f>
        <v>780</v>
      </c>
      <c r="AM206" s="51">
        <f>SUM(テーブル22[[#This Row],[入金額]],テーブル22[[#This Row],[入金額2]],テーブル22[[#This Row],[入金額3]],テーブル22[[#This Row],[入金額4]])</f>
        <v>630</v>
      </c>
      <c r="AN206" s="46">
        <f t="shared" si="3"/>
        <v>1410</v>
      </c>
    </row>
    <row r="207" spans="1:40" hidden="1" x14ac:dyDescent="0.15">
      <c r="A207" s="43">
        <v>1315</v>
      </c>
      <c r="B207" s="38"/>
      <c r="C207" s="43"/>
      <c r="D207" s="37" t="s">
        <v>905</v>
      </c>
      <c r="E207" s="37" t="s">
        <v>268</v>
      </c>
      <c r="F207" s="37" t="s">
        <v>906</v>
      </c>
      <c r="G207" s="37" t="s">
        <v>330</v>
      </c>
      <c r="H207" s="37"/>
      <c r="I207" s="38"/>
      <c r="J207" s="39">
        <v>0</v>
      </c>
      <c r="K207" s="39">
        <v>0</v>
      </c>
      <c r="L207" s="39">
        <v>0</v>
      </c>
      <c r="M207" s="44">
        <f>SUM(テーブル22[[#This Row],[1月]:[3月]])</f>
        <v>0</v>
      </c>
      <c r="N207" s="41"/>
      <c r="O207" s="39"/>
      <c r="P2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7" s="42">
        <v>0</v>
      </c>
      <c r="R207" s="42">
        <v>0</v>
      </c>
      <c r="S207" s="42">
        <v>0</v>
      </c>
      <c r="T207" s="42">
        <f>SUM(テーブル22[[#This Row],[4月]:[6月]])</f>
        <v>0</v>
      </c>
      <c r="U207" s="41"/>
      <c r="V207" s="42"/>
      <c r="W207" s="42">
        <f>IF(テーブル22[[#This Row],[1-3月残高]]="",テーブル22[[#This Row],[4-6月計]]-テーブル22[[#This Row],[入金額2]],IF(テーブル22[[#This Row],[1-3月残高]]&gt;0,テーブル22[[#This Row],[1-3月残高]]+テーブル22[[#This Row],[4-6月計]]-テーブル22[[#This Row],[入金額2]]))</f>
        <v>0</v>
      </c>
      <c r="X207" s="42"/>
      <c r="Y207" s="42"/>
      <c r="Z207" s="42"/>
      <c r="AA207" s="42">
        <f>SUM(テーブル22[[#This Row],[7月]:[9月]])</f>
        <v>0</v>
      </c>
      <c r="AB207" s="41"/>
      <c r="AC207" s="42"/>
      <c r="AD207" s="42">
        <f>IF(テーブル22[[#This Row],[1-6月残高]]=0,テーブル22[[#This Row],[7-9月計]]-テーブル22[[#This Row],[入金額3]],IF(テーブル22[[#This Row],[1-6月残高]]&gt;0,テーブル22[[#This Row],[1-6月残高]]+テーブル22[[#This Row],[7-9月計]]-テーブル22[[#This Row],[入金額3]]))</f>
        <v>0</v>
      </c>
      <c r="AE207" s="42"/>
      <c r="AF207" s="42"/>
      <c r="AG207" s="42"/>
      <c r="AH207" s="42">
        <f>SUM(テーブル22[[#This Row],[10月]:[12月]])</f>
        <v>0</v>
      </c>
      <c r="AI207" s="41"/>
      <c r="AJ207" s="42"/>
      <c r="AK207" s="42">
        <f>IF(テーブル22[[#This Row],[1-9月残高]]=0,テーブル22[[#This Row],[10-12月計]]-テーブル22[[#This Row],[入金額4]],IF(テーブル22[[#This Row],[1-9月残高]]&gt;0,テーブル22[[#This Row],[1-9月残高]]+テーブル22[[#This Row],[10-12月計]]-テーブル22[[#This Row],[入金額4]]))</f>
        <v>0</v>
      </c>
      <c r="AL207" s="42">
        <f>SUM(テーブル22[[#This Row],[1-3月計]],テーブル22[[#This Row],[4-6月計]],テーブル22[[#This Row],[7-9月計]],テーブル22[[#This Row],[10-12月計]]-テーブル22[[#This Row],[入金合計]])</f>
        <v>0</v>
      </c>
      <c r="AM207" s="42">
        <f>SUM(テーブル22[[#This Row],[入金額]],テーブル22[[#This Row],[入金額2]],テーブル22[[#This Row],[入金額3]],テーブル22[[#This Row],[入金額4]])</f>
        <v>0</v>
      </c>
      <c r="AN207" s="38">
        <f t="shared" si="3"/>
        <v>0</v>
      </c>
    </row>
    <row r="208" spans="1:40" hidden="1" x14ac:dyDescent="0.15">
      <c r="A208" s="43">
        <v>1316</v>
      </c>
      <c r="B208" s="38"/>
      <c r="C208" s="43"/>
      <c r="D208" s="37" t="s">
        <v>907</v>
      </c>
      <c r="E208" s="37" t="s">
        <v>268</v>
      </c>
      <c r="F208" s="37" t="s">
        <v>906</v>
      </c>
      <c r="G208" s="37" t="s">
        <v>454</v>
      </c>
      <c r="H208" s="37"/>
      <c r="I208" s="38"/>
      <c r="J208" s="39">
        <v>0</v>
      </c>
      <c r="K208" s="39">
        <v>0</v>
      </c>
      <c r="L208" s="39">
        <v>0</v>
      </c>
      <c r="M208" s="44">
        <f>SUM(テーブル22[[#This Row],[1月]:[3月]])</f>
        <v>0</v>
      </c>
      <c r="N208" s="41"/>
      <c r="O208" s="39"/>
      <c r="P2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8" s="42">
        <v>0</v>
      </c>
      <c r="R208" s="42">
        <v>4710</v>
      </c>
      <c r="S208" s="42">
        <v>0</v>
      </c>
      <c r="T208" s="42">
        <f>SUM(テーブル22[[#This Row],[4月]:[6月]])</f>
        <v>4710</v>
      </c>
      <c r="U208" s="41"/>
      <c r="V208" s="42"/>
      <c r="W208" s="42">
        <f>IF(テーブル22[[#This Row],[1-3月残高]]="",テーブル22[[#This Row],[4-6月計]]-テーブル22[[#This Row],[入金額2]],IF(テーブル22[[#This Row],[1-3月残高]]&gt;0,テーブル22[[#This Row],[1-3月残高]]+テーブル22[[#This Row],[4-6月計]]-テーブル22[[#This Row],[入金額2]]))</f>
        <v>4710</v>
      </c>
      <c r="X208" s="42"/>
      <c r="Y208" s="42"/>
      <c r="Z208" s="42"/>
      <c r="AA208" s="42">
        <f>SUM(テーブル22[[#This Row],[7月]:[9月]])</f>
        <v>0</v>
      </c>
      <c r="AB208" s="41"/>
      <c r="AC208" s="42"/>
      <c r="AD208" s="42">
        <f>IF(テーブル22[[#This Row],[1-6月残高]]=0,テーブル22[[#This Row],[7-9月計]]-テーブル22[[#This Row],[入金額3]],IF(テーブル22[[#This Row],[1-6月残高]]&gt;0,テーブル22[[#This Row],[1-6月残高]]+テーブル22[[#This Row],[7-9月計]]-テーブル22[[#This Row],[入金額3]]))</f>
        <v>4710</v>
      </c>
      <c r="AE208" s="42"/>
      <c r="AF208" s="42"/>
      <c r="AG208" s="42"/>
      <c r="AH208" s="42">
        <f>SUM(テーブル22[[#This Row],[10月]:[12月]])</f>
        <v>0</v>
      </c>
      <c r="AI208" s="41"/>
      <c r="AJ208" s="42"/>
      <c r="AK208" s="42">
        <f>IF(テーブル22[[#This Row],[1-9月残高]]=0,テーブル22[[#This Row],[10-12月計]]-テーブル22[[#This Row],[入金額4]],IF(テーブル22[[#This Row],[1-9月残高]]&gt;0,テーブル22[[#This Row],[1-9月残高]]+テーブル22[[#This Row],[10-12月計]]-テーブル22[[#This Row],[入金額4]]))</f>
        <v>4710</v>
      </c>
      <c r="AL208" s="42">
        <f>SUM(テーブル22[[#This Row],[1-3月計]],テーブル22[[#This Row],[4-6月計]],テーブル22[[#This Row],[7-9月計]],テーブル22[[#This Row],[10-12月計]]-テーブル22[[#This Row],[入金合計]])</f>
        <v>4710</v>
      </c>
      <c r="AM208" s="42">
        <f>SUM(テーブル22[[#This Row],[入金額]],テーブル22[[#This Row],[入金額2]],テーブル22[[#This Row],[入金額3]],テーブル22[[#This Row],[入金額4]])</f>
        <v>0</v>
      </c>
      <c r="AN208" s="38">
        <f t="shared" si="3"/>
        <v>4710</v>
      </c>
    </row>
    <row r="209" spans="1:40" hidden="1" x14ac:dyDescent="0.15">
      <c r="A209" s="43">
        <v>1318</v>
      </c>
      <c r="B209" s="38"/>
      <c r="C209" s="43"/>
      <c r="D209" s="37" t="s">
        <v>908</v>
      </c>
      <c r="E209" s="37" t="s">
        <v>147</v>
      </c>
      <c r="F209" s="37" t="s">
        <v>909</v>
      </c>
      <c r="G209" s="37" t="s">
        <v>910</v>
      </c>
      <c r="H209" s="37"/>
      <c r="I209" s="38"/>
      <c r="J209" s="39">
        <v>0</v>
      </c>
      <c r="K209" s="39">
        <v>0</v>
      </c>
      <c r="L209" s="39">
        <v>0</v>
      </c>
      <c r="M209" s="44">
        <f>SUM(テーブル22[[#This Row],[1月]:[3月]])</f>
        <v>0</v>
      </c>
      <c r="N209" s="41"/>
      <c r="O209" s="39"/>
      <c r="P20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09" s="42">
        <v>0</v>
      </c>
      <c r="R209" s="42">
        <v>0</v>
      </c>
      <c r="S209" s="42">
        <v>0</v>
      </c>
      <c r="T209" s="42">
        <f>SUM(テーブル22[[#This Row],[4月]:[6月]])</f>
        <v>0</v>
      </c>
      <c r="U209" s="41"/>
      <c r="V209" s="42"/>
      <c r="W209" s="42">
        <f>IF(テーブル22[[#This Row],[1-3月残高]]="",テーブル22[[#This Row],[4-6月計]]-テーブル22[[#This Row],[入金額2]],IF(テーブル22[[#This Row],[1-3月残高]]&gt;0,テーブル22[[#This Row],[1-3月残高]]+テーブル22[[#This Row],[4-6月計]]-テーブル22[[#This Row],[入金額2]]))</f>
        <v>0</v>
      </c>
      <c r="X209" s="42"/>
      <c r="Y209" s="42"/>
      <c r="Z209" s="42"/>
      <c r="AA209" s="42">
        <f>SUM(テーブル22[[#This Row],[7月]:[9月]])</f>
        <v>0</v>
      </c>
      <c r="AB209" s="41"/>
      <c r="AC209" s="42"/>
      <c r="AD209" s="42">
        <f>IF(テーブル22[[#This Row],[1-6月残高]]=0,テーブル22[[#This Row],[7-9月計]]-テーブル22[[#This Row],[入金額3]],IF(テーブル22[[#This Row],[1-6月残高]]&gt;0,テーブル22[[#This Row],[1-6月残高]]+テーブル22[[#This Row],[7-9月計]]-テーブル22[[#This Row],[入金額3]]))</f>
        <v>0</v>
      </c>
      <c r="AE209" s="42"/>
      <c r="AF209" s="42"/>
      <c r="AG209" s="42"/>
      <c r="AH209" s="42">
        <f>SUM(テーブル22[[#This Row],[10月]:[12月]])</f>
        <v>0</v>
      </c>
      <c r="AI209" s="41"/>
      <c r="AJ209" s="42"/>
      <c r="AK209" s="42">
        <f>IF(テーブル22[[#This Row],[1-9月残高]]=0,テーブル22[[#This Row],[10-12月計]]-テーブル22[[#This Row],[入金額4]],IF(テーブル22[[#This Row],[1-9月残高]]&gt;0,テーブル22[[#This Row],[1-9月残高]]+テーブル22[[#This Row],[10-12月計]]-テーブル22[[#This Row],[入金額4]]))</f>
        <v>0</v>
      </c>
      <c r="AL209" s="42">
        <f>SUM(テーブル22[[#This Row],[1-3月計]],テーブル22[[#This Row],[4-6月計]],テーブル22[[#This Row],[7-9月計]],テーブル22[[#This Row],[10-12月計]]-テーブル22[[#This Row],[入金合計]])</f>
        <v>0</v>
      </c>
      <c r="AM209" s="42">
        <f>SUM(テーブル22[[#This Row],[入金額]],テーブル22[[#This Row],[入金額2]],テーブル22[[#This Row],[入金額3]],テーブル22[[#This Row],[入金額4]])</f>
        <v>0</v>
      </c>
      <c r="AN209" s="38">
        <f t="shared" si="3"/>
        <v>0</v>
      </c>
    </row>
    <row r="210" spans="1:40" hidden="1" x14ac:dyDescent="0.15">
      <c r="A210" s="43">
        <v>1320</v>
      </c>
      <c r="B210" s="38"/>
      <c r="C210" s="43"/>
      <c r="D210" s="37" t="s">
        <v>911</v>
      </c>
      <c r="E210" s="37" t="s">
        <v>211</v>
      </c>
      <c r="F210" s="37" t="s">
        <v>912</v>
      </c>
      <c r="G210" s="37" t="s">
        <v>913</v>
      </c>
      <c r="H210" s="37"/>
      <c r="I210" s="38"/>
      <c r="J210" s="39">
        <v>0</v>
      </c>
      <c r="K210" s="39">
        <v>0</v>
      </c>
      <c r="L210" s="39">
        <v>0</v>
      </c>
      <c r="M210" s="44">
        <f>SUM(テーブル22[[#This Row],[1月]:[3月]])</f>
        <v>0</v>
      </c>
      <c r="N210" s="41"/>
      <c r="O210" s="39"/>
      <c r="P2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0" s="42">
        <v>0</v>
      </c>
      <c r="R210" s="42">
        <v>0</v>
      </c>
      <c r="S210" s="42">
        <v>0</v>
      </c>
      <c r="T210" s="42">
        <f>SUM(テーブル22[[#This Row],[4月]:[6月]])</f>
        <v>0</v>
      </c>
      <c r="U210" s="41"/>
      <c r="V210" s="42"/>
      <c r="W210" s="42">
        <f>IF(テーブル22[[#This Row],[1-3月残高]]="",テーブル22[[#This Row],[4-6月計]]-テーブル22[[#This Row],[入金額2]],IF(テーブル22[[#This Row],[1-3月残高]]&gt;0,テーブル22[[#This Row],[1-3月残高]]+テーブル22[[#This Row],[4-6月計]]-テーブル22[[#This Row],[入金額2]]))</f>
        <v>0</v>
      </c>
      <c r="X210" s="42"/>
      <c r="Y210" s="42"/>
      <c r="Z210" s="42"/>
      <c r="AA210" s="42">
        <f>SUM(テーブル22[[#This Row],[7月]:[9月]])</f>
        <v>0</v>
      </c>
      <c r="AB210" s="41"/>
      <c r="AC210" s="42"/>
      <c r="AD210" s="42">
        <f>IF(テーブル22[[#This Row],[1-6月残高]]=0,テーブル22[[#This Row],[7-9月計]]-テーブル22[[#This Row],[入金額3]],IF(テーブル22[[#This Row],[1-6月残高]]&gt;0,テーブル22[[#This Row],[1-6月残高]]+テーブル22[[#This Row],[7-9月計]]-テーブル22[[#This Row],[入金額3]]))</f>
        <v>0</v>
      </c>
      <c r="AE210" s="42"/>
      <c r="AF210" s="42"/>
      <c r="AG210" s="42"/>
      <c r="AH210" s="42">
        <f>SUM(テーブル22[[#This Row],[10月]:[12月]])</f>
        <v>0</v>
      </c>
      <c r="AI210" s="41"/>
      <c r="AJ210" s="42"/>
      <c r="AK210" s="42">
        <f>IF(テーブル22[[#This Row],[1-9月残高]]=0,テーブル22[[#This Row],[10-12月計]]-テーブル22[[#This Row],[入金額4]],IF(テーブル22[[#This Row],[1-9月残高]]&gt;0,テーブル22[[#This Row],[1-9月残高]]+テーブル22[[#This Row],[10-12月計]]-テーブル22[[#This Row],[入金額4]]))</f>
        <v>0</v>
      </c>
      <c r="AL210" s="42">
        <f>SUM(テーブル22[[#This Row],[1-3月計]],テーブル22[[#This Row],[4-6月計]],テーブル22[[#This Row],[7-9月計]],テーブル22[[#This Row],[10-12月計]]-テーブル22[[#This Row],[入金合計]])</f>
        <v>0</v>
      </c>
      <c r="AM210" s="42">
        <f>SUM(テーブル22[[#This Row],[入金額]],テーブル22[[#This Row],[入金額2]],テーブル22[[#This Row],[入金額3]],テーブル22[[#This Row],[入金額4]])</f>
        <v>0</v>
      </c>
      <c r="AN210" s="38">
        <f t="shared" si="3"/>
        <v>0</v>
      </c>
    </row>
    <row r="211" spans="1:40" hidden="1" x14ac:dyDescent="0.15">
      <c r="A211" s="43">
        <v>1321</v>
      </c>
      <c r="B211" s="38"/>
      <c r="C211" s="43"/>
      <c r="D211" s="37" t="s">
        <v>48</v>
      </c>
      <c r="E211" s="37" t="s">
        <v>268</v>
      </c>
      <c r="F211" s="37" t="s">
        <v>901</v>
      </c>
      <c r="G211" s="37" t="s">
        <v>914</v>
      </c>
      <c r="H211" s="37"/>
      <c r="I211" s="38"/>
      <c r="J211" s="39">
        <v>0</v>
      </c>
      <c r="K211" s="39">
        <v>0</v>
      </c>
      <c r="L211" s="39">
        <v>0</v>
      </c>
      <c r="M211" s="44"/>
      <c r="N211" s="41"/>
      <c r="O211" s="39"/>
      <c r="P2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1" s="42">
        <v>0</v>
      </c>
      <c r="R211" s="42">
        <v>0</v>
      </c>
      <c r="S211" s="42">
        <v>0</v>
      </c>
      <c r="T211" s="42">
        <f>SUM(テーブル22[[#This Row],[4月]:[6月]])</f>
        <v>0</v>
      </c>
      <c r="U211" s="41"/>
      <c r="V211" s="42"/>
      <c r="W211" s="42">
        <f>IF(テーブル22[[#This Row],[1-3月残高]]="",テーブル22[[#This Row],[4-6月計]]-テーブル22[[#This Row],[入金額2]],IF(テーブル22[[#This Row],[1-3月残高]]&gt;0,テーブル22[[#This Row],[1-3月残高]]+テーブル22[[#This Row],[4-6月計]]-テーブル22[[#This Row],[入金額2]]))</f>
        <v>0</v>
      </c>
      <c r="X211" s="42"/>
      <c r="Y211" s="42"/>
      <c r="Z211" s="42"/>
      <c r="AA211" s="42">
        <f>SUM(テーブル22[[#This Row],[7月]:[9月]])</f>
        <v>0</v>
      </c>
      <c r="AB211" s="41"/>
      <c r="AC211" s="42"/>
      <c r="AD211" s="42"/>
      <c r="AE211" s="42"/>
      <c r="AF211" s="42"/>
      <c r="AG211" s="42"/>
      <c r="AH211" s="42">
        <f>SUM(テーブル22[[#This Row],[10月]:[12月]])</f>
        <v>0</v>
      </c>
      <c r="AI211" s="41"/>
      <c r="AJ211" s="42"/>
      <c r="AK211" s="42">
        <f>IF(テーブル22[[#This Row],[1-9月残高]]=0,テーブル22[[#This Row],[10-12月計]]-テーブル22[[#This Row],[入金額4]],IF(テーブル22[[#This Row],[1-9月残高]]&gt;0,テーブル22[[#This Row],[1-9月残高]]+テーブル22[[#This Row],[10-12月計]]-テーブル22[[#This Row],[入金額4]]))</f>
        <v>0</v>
      </c>
      <c r="AL211" s="42">
        <f>SUM(テーブル22[[#This Row],[1-3月計]],テーブル22[[#This Row],[4-6月計]],テーブル22[[#This Row],[7-9月計]],テーブル22[[#This Row],[10-12月計]]-テーブル22[[#This Row],[入金合計]])</f>
        <v>0</v>
      </c>
      <c r="AM211" s="42">
        <f>SUM(テーブル22[[#This Row],[入金額]],テーブル22[[#This Row],[入金額2]],テーブル22[[#This Row],[入金額3]],テーブル22[[#This Row],[入金額4]])</f>
        <v>0</v>
      </c>
      <c r="AN211" s="38">
        <f t="shared" si="3"/>
        <v>0</v>
      </c>
    </row>
    <row r="212" spans="1:40" hidden="1" x14ac:dyDescent="0.15">
      <c r="A212" s="43">
        <v>1322</v>
      </c>
      <c r="B212" s="38"/>
      <c r="C212" s="43"/>
      <c r="D212" s="37" t="s">
        <v>49</v>
      </c>
      <c r="E212" s="37" t="s">
        <v>268</v>
      </c>
      <c r="F212" s="37" t="s">
        <v>901</v>
      </c>
      <c r="G212" s="37" t="s">
        <v>687</v>
      </c>
      <c r="H212" s="37"/>
      <c r="I212" s="38"/>
      <c r="J212" s="39">
        <v>0</v>
      </c>
      <c r="K212" s="39">
        <v>0</v>
      </c>
      <c r="L212" s="39">
        <v>0</v>
      </c>
      <c r="M212" s="44">
        <f>SUM(テーブル22[[#This Row],[1月]:[3月]])</f>
        <v>0</v>
      </c>
      <c r="N212" s="41"/>
      <c r="O212" s="39"/>
      <c r="P2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2" s="42">
        <v>0</v>
      </c>
      <c r="R212" s="42">
        <v>0</v>
      </c>
      <c r="S212" s="42">
        <v>0</v>
      </c>
      <c r="T212" s="42">
        <f>SUM(テーブル22[[#This Row],[4月]:[6月]])</f>
        <v>0</v>
      </c>
      <c r="U212" s="41"/>
      <c r="V212" s="42"/>
      <c r="W212" s="42">
        <f>IF(テーブル22[[#This Row],[1-3月残高]]="",テーブル22[[#This Row],[4-6月計]]-テーブル22[[#This Row],[入金額2]],IF(テーブル22[[#This Row],[1-3月残高]]&gt;0,テーブル22[[#This Row],[1-3月残高]]+テーブル22[[#This Row],[4-6月計]]-テーブル22[[#This Row],[入金額2]]))</f>
        <v>0</v>
      </c>
      <c r="X212" s="42"/>
      <c r="Y212" s="42"/>
      <c r="Z212" s="42"/>
      <c r="AA212" s="42">
        <f>SUM(テーブル22[[#This Row],[7月]:[9月]])</f>
        <v>0</v>
      </c>
      <c r="AB212" s="41"/>
      <c r="AC212" s="42"/>
      <c r="AD212" s="42">
        <f>IF(テーブル22[[#This Row],[1-6月残高]]=0,テーブル22[[#This Row],[7-9月計]]-テーブル22[[#This Row],[入金額3]],IF(テーブル22[[#This Row],[1-6月残高]]&gt;0,テーブル22[[#This Row],[1-6月残高]]+テーブル22[[#This Row],[7-9月計]]-テーブル22[[#This Row],[入金額3]]))</f>
        <v>0</v>
      </c>
      <c r="AE212" s="42"/>
      <c r="AF212" s="42"/>
      <c r="AG212" s="42"/>
      <c r="AH212" s="42">
        <f>SUM(テーブル22[[#This Row],[10月]:[12月]])</f>
        <v>0</v>
      </c>
      <c r="AI212" s="41"/>
      <c r="AJ212" s="42"/>
      <c r="AK212" s="42">
        <f>IF(テーブル22[[#This Row],[1-9月残高]]=0,テーブル22[[#This Row],[10-12月計]]-テーブル22[[#This Row],[入金額4]],IF(テーブル22[[#This Row],[1-9月残高]]&gt;0,テーブル22[[#This Row],[1-9月残高]]+テーブル22[[#This Row],[10-12月計]]-テーブル22[[#This Row],[入金額4]]))</f>
        <v>0</v>
      </c>
      <c r="AL212" s="42">
        <f>SUM(テーブル22[[#This Row],[1-3月計]],テーブル22[[#This Row],[4-6月計]],テーブル22[[#This Row],[7-9月計]],テーブル22[[#This Row],[10-12月計]]-テーブル22[[#This Row],[入金合計]])</f>
        <v>0</v>
      </c>
      <c r="AM212" s="42">
        <f>SUM(テーブル22[[#This Row],[入金額]],テーブル22[[#This Row],[入金額2]],テーブル22[[#This Row],[入金額3]],テーブル22[[#This Row],[入金額4]])</f>
        <v>0</v>
      </c>
      <c r="AN212" s="38">
        <f t="shared" si="3"/>
        <v>0</v>
      </c>
    </row>
    <row r="213" spans="1:40" hidden="1" x14ac:dyDescent="0.15">
      <c r="A213" s="43">
        <v>1325</v>
      </c>
      <c r="B213" s="38"/>
      <c r="C213" s="43"/>
      <c r="D213" s="37" t="s">
        <v>915</v>
      </c>
      <c r="E213" s="37" t="s">
        <v>268</v>
      </c>
      <c r="F213" s="37" t="s">
        <v>901</v>
      </c>
      <c r="G213" s="37" t="s">
        <v>916</v>
      </c>
      <c r="H213" s="37"/>
      <c r="I213" s="38"/>
      <c r="J213" s="39">
        <v>0</v>
      </c>
      <c r="K213" s="39">
        <v>0</v>
      </c>
      <c r="L213" s="39">
        <v>0</v>
      </c>
      <c r="M213" s="44"/>
      <c r="N213" s="41"/>
      <c r="O213" s="39"/>
      <c r="P213" s="42"/>
      <c r="Q213" s="42">
        <v>0</v>
      </c>
      <c r="R213" s="42">
        <v>0</v>
      </c>
      <c r="S213" s="42">
        <v>0</v>
      </c>
      <c r="T213" s="42">
        <f>SUM(テーブル22[[#This Row],[4月]:[6月]])</f>
        <v>0</v>
      </c>
      <c r="U213" s="41"/>
      <c r="V213" s="42"/>
      <c r="W213" s="42">
        <f>IF(テーブル22[[#This Row],[1-3月残高]]="",テーブル22[[#This Row],[4-6月計]]-テーブル22[[#This Row],[入金額2]],IF(テーブル22[[#This Row],[1-3月残高]]&gt;0,テーブル22[[#This Row],[1-3月残高]]+テーブル22[[#This Row],[4-6月計]]-テーブル22[[#This Row],[入金額2]]))</f>
        <v>0</v>
      </c>
      <c r="X213" s="42"/>
      <c r="Y213" s="42"/>
      <c r="Z213" s="42"/>
      <c r="AA213" s="42">
        <f>SUM(テーブル22[[#This Row],[7月]:[9月]])</f>
        <v>0</v>
      </c>
      <c r="AB213" s="41"/>
      <c r="AC213" s="42"/>
      <c r="AD213" s="42">
        <f>IF(テーブル22[[#This Row],[1-6月残高]]=0,テーブル22[[#This Row],[7-9月計]]-テーブル22[[#This Row],[入金額3]],IF(テーブル22[[#This Row],[1-6月残高]]&gt;0,テーブル22[[#This Row],[1-6月残高]]+テーブル22[[#This Row],[7-9月計]]-テーブル22[[#This Row],[入金額3]]))</f>
        <v>0</v>
      </c>
      <c r="AE213" s="42"/>
      <c r="AF213" s="42"/>
      <c r="AG213" s="42"/>
      <c r="AH213" s="42">
        <f>SUM(テーブル22[[#This Row],[10月]:[12月]])</f>
        <v>0</v>
      </c>
      <c r="AI213" s="41"/>
      <c r="AJ213" s="42"/>
      <c r="AK213" s="42">
        <f>IF(テーブル22[[#This Row],[1-9月残高]]=0,テーブル22[[#This Row],[10-12月計]]-テーブル22[[#This Row],[入金額4]],IF(テーブル22[[#This Row],[1-9月残高]]&gt;0,テーブル22[[#This Row],[1-9月残高]]+テーブル22[[#This Row],[10-12月計]]-テーブル22[[#This Row],[入金額4]]))</f>
        <v>0</v>
      </c>
      <c r="AL213" s="42">
        <f>SUM(テーブル22[[#This Row],[1-3月計]],テーブル22[[#This Row],[4-6月計]],テーブル22[[#This Row],[7-9月計]],テーブル22[[#This Row],[10-12月計]]-テーブル22[[#This Row],[入金合計]])</f>
        <v>0</v>
      </c>
      <c r="AM213" s="42">
        <f>SUM(テーブル22[[#This Row],[入金額]],テーブル22[[#This Row],[入金額2]],テーブル22[[#This Row],[入金額3]],テーブル22[[#This Row],[入金額4]])</f>
        <v>0</v>
      </c>
      <c r="AN213" s="38">
        <f t="shared" si="3"/>
        <v>0</v>
      </c>
    </row>
    <row r="214" spans="1:40" hidden="1" x14ac:dyDescent="0.15">
      <c r="A214" s="43">
        <v>1326</v>
      </c>
      <c r="B214" s="38"/>
      <c r="C214" s="43"/>
      <c r="D214" s="37" t="s">
        <v>455</v>
      </c>
      <c r="E214" s="37" t="s">
        <v>268</v>
      </c>
      <c r="F214" s="37" t="s">
        <v>917</v>
      </c>
      <c r="G214" s="37" t="s">
        <v>918</v>
      </c>
      <c r="H214" s="37"/>
      <c r="I214" s="38"/>
      <c r="J214" s="39">
        <v>0</v>
      </c>
      <c r="K214" s="39">
        <v>0</v>
      </c>
      <c r="L214" s="39">
        <v>0</v>
      </c>
      <c r="M214" s="44">
        <f>SUM(テーブル22[[#This Row],[1月]:[3月]])</f>
        <v>0</v>
      </c>
      <c r="N214" s="41"/>
      <c r="O214" s="39"/>
      <c r="P2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4" s="42">
        <v>0</v>
      </c>
      <c r="R214" s="42">
        <v>0</v>
      </c>
      <c r="S214" s="42">
        <v>0</v>
      </c>
      <c r="T214" s="42">
        <f>SUM(テーブル22[[#This Row],[4月]:[6月]])</f>
        <v>0</v>
      </c>
      <c r="U214" s="41"/>
      <c r="V214" s="42"/>
      <c r="W214" s="42">
        <f>IF(テーブル22[[#This Row],[1-3月残高]]="",テーブル22[[#This Row],[4-6月計]]-テーブル22[[#This Row],[入金額2]],IF(テーブル22[[#This Row],[1-3月残高]]&gt;0,テーブル22[[#This Row],[1-3月残高]]+テーブル22[[#This Row],[4-6月計]]-テーブル22[[#This Row],[入金額2]]))</f>
        <v>0</v>
      </c>
      <c r="X214" s="42"/>
      <c r="Y214" s="42"/>
      <c r="Z214" s="42"/>
      <c r="AA214" s="42">
        <f>SUM(テーブル22[[#This Row],[7月]:[9月]])</f>
        <v>0</v>
      </c>
      <c r="AB214" s="41"/>
      <c r="AC214" s="42"/>
      <c r="AD214" s="42">
        <f>IF(テーブル22[[#This Row],[1-6月残高]]=0,テーブル22[[#This Row],[7-9月計]]-テーブル22[[#This Row],[入金額3]],IF(テーブル22[[#This Row],[1-6月残高]]&gt;0,テーブル22[[#This Row],[1-6月残高]]+テーブル22[[#This Row],[7-9月計]]-テーブル22[[#This Row],[入金額3]]))</f>
        <v>0</v>
      </c>
      <c r="AE214" s="42"/>
      <c r="AF214" s="42"/>
      <c r="AG214" s="42"/>
      <c r="AH214" s="42">
        <f>SUM(テーブル22[[#This Row],[10月]:[12月]])</f>
        <v>0</v>
      </c>
      <c r="AI214" s="41"/>
      <c r="AJ214" s="42"/>
      <c r="AK214" s="42">
        <f>IF(テーブル22[[#This Row],[1-9月残高]]=0,テーブル22[[#This Row],[10-12月計]]-テーブル22[[#This Row],[入金額4]],IF(テーブル22[[#This Row],[1-9月残高]]&gt;0,テーブル22[[#This Row],[1-9月残高]]+テーブル22[[#This Row],[10-12月計]]-テーブル22[[#This Row],[入金額4]]))</f>
        <v>0</v>
      </c>
      <c r="AL214" s="42">
        <f>SUM(テーブル22[[#This Row],[1-3月計]],テーブル22[[#This Row],[4-6月計]],テーブル22[[#This Row],[7-9月計]],テーブル22[[#This Row],[10-12月計]]-テーブル22[[#This Row],[入金合計]])</f>
        <v>0</v>
      </c>
      <c r="AM214" s="42">
        <f>SUM(テーブル22[[#This Row],[入金額]],テーブル22[[#This Row],[入金額2]],テーブル22[[#This Row],[入金額3]],テーブル22[[#This Row],[入金額4]])</f>
        <v>0</v>
      </c>
      <c r="AN214" s="38">
        <f t="shared" si="3"/>
        <v>0</v>
      </c>
    </row>
    <row r="215" spans="1:40" hidden="1" x14ac:dyDescent="0.15">
      <c r="A215" s="43">
        <v>1327</v>
      </c>
      <c r="B215" s="38"/>
      <c r="C215" s="43"/>
      <c r="D215" s="37" t="s">
        <v>919</v>
      </c>
      <c r="E215" s="37" t="s">
        <v>268</v>
      </c>
      <c r="F215" s="37" t="s">
        <v>920</v>
      </c>
      <c r="G215" s="37" t="s">
        <v>921</v>
      </c>
      <c r="H215" s="37"/>
      <c r="I215" s="38"/>
      <c r="J215" s="39">
        <v>0</v>
      </c>
      <c r="K215" s="39">
        <v>0</v>
      </c>
      <c r="L215" s="39">
        <v>0</v>
      </c>
      <c r="M215" s="44">
        <f>SUM(テーブル22[[#This Row],[1月]:[3月]])</f>
        <v>0</v>
      </c>
      <c r="N215" s="41"/>
      <c r="O215" s="39"/>
      <c r="P2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5" s="42">
        <v>0</v>
      </c>
      <c r="R215" s="42">
        <v>0</v>
      </c>
      <c r="S215" s="42">
        <v>0</v>
      </c>
      <c r="T215" s="42">
        <f>SUM(テーブル22[[#This Row],[4月]:[6月]])</f>
        <v>0</v>
      </c>
      <c r="U215" s="41"/>
      <c r="V215" s="42"/>
      <c r="W215" s="42">
        <f>IF(テーブル22[[#This Row],[1-3月残高]]="",テーブル22[[#This Row],[4-6月計]]-テーブル22[[#This Row],[入金額2]],IF(テーブル22[[#This Row],[1-3月残高]]&gt;0,テーブル22[[#This Row],[1-3月残高]]+テーブル22[[#This Row],[4-6月計]]-テーブル22[[#This Row],[入金額2]]))</f>
        <v>0</v>
      </c>
      <c r="X215" s="42"/>
      <c r="Y215" s="42"/>
      <c r="Z215" s="42"/>
      <c r="AA215" s="42">
        <f>SUM(テーブル22[[#This Row],[7月]:[9月]])</f>
        <v>0</v>
      </c>
      <c r="AB215" s="41"/>
      <c r="AC215" s="42"/>
      <c r="AD215" s="42">
        <f>IF(テーブル22[[#This Row],[1-6月残高]]=0,テーブル22[[#This Row],[7-9月計]]-テーブル22[[#This Row],[入金額3]],IF(テーブル22[[#This Row],[1-6月残高]]&gt;0,テーブル22[[#This Row],[1-6月残高]]+テーブル22[[#This Row],[7-9月計]]-テーブル22[[#This Row],[入金額3]]))</f>
        <v>0</v>
      </c>
      <c r="AE215" s="42"/>
      <c r="AF215" s="42"/>
      <c r="AG215" s="42"/>
      <c r="AH215" s="42">
        <f>SUM(テーブル22[[#This Row],[10月]:[12月]])</f>
        <v>0</v>
      </c>
      <c r="AI215" s="41"/>
      <c r="AJ215" s="42"/>
      <c r="AK215" s="42">
        <f>IF(テーブル22[[#This Row],[1-9月残高]]=0,テーブル22[[#This Row],[10-12月計]]-テーブル22[[#This Row],[入金額4]],IF(テーブル22[[#This Row],[1-9月残高]]&gt;0,テーブル22[[#This Row],[1-9月残高]]+テーブル22[[#This Row],[10-12月計]]-テーブル22[[#This Row],[入金額4]]))</f>
        <v>0</v>
      </c>
      <c r="AL215" s="42">
        <f>SUM(テーブル22[[#This Row],[1-3月計]],テーブル22[[#This Row],[4-6月計]],テーブル22[[#This Row],[7-9月計]],テーブル22[[#This Row],[10-12月計]]-テーブル22[[#This Row],[入金合計]])</f>
        <v>0</v>
      </c>
      <c r="AM215" s="42">
        <f>SUM(テーブル22[[#This Row],[入金額]],テーブル22[[#This Row],[入金額2]],テーブル22[[#This Row],[入金額3]],テーブル22[[#This Row],[入金額4]])</f>
        <v>0</v>
      </c>
      <c r="AN215" s="38">
        <f t="shared" si="3"/>
        <v>0</v>
      </c>
    </row>
    <row r="216" spans="1:40" hidden="1" x14ac:dyDescent="0.15">
      <c r="A216" s="43">
        <v>1328</v>
      </c>
      <c r="B216" s="38"/>
      <c r="C216" s="43"/>
      <c r="D216" s="37" t="s">
        <v>421</v>
      </c>
      <c r="E216" s="37" t="s">
        <v>268</v>
      </c>
      <c r="F216" s="37" t="s">
        <v>922</v>
      </c>
      <c r="G216" s="37" t="s">
        <v>923</v>
      </c>
      <c r="H216" s="37" t="s">
        <v>331</v>
      </c>
      <c r="I216" s="38"/>
      <c r="J216" s="39">
        <v>0</v>
      </c>
      <c r="K216" s="39">
        <v>0</v>
      </c>
      <c r="L216" s="39">
        <v>0</v>
      </c>
      <c r="M216" s="44">
        <f>SUM(テーブル22[[#This Row],[1月]:[3月]])</f>
        <v>0</v>
      </c>
      <c r="N216" s="41"/>
      <c r="O216" s="39"/>
      <c r="P2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6" s="42">
        <v>0</v>
      </c>
      <c r="R216" s="42">
        <v>0</v>
      </c>
      <c r="S216" s="42">
        <v>0</v>
      </c>
      <c r="T216" s="42">
        <f>SUM(テーブル22[[#This Row],[4月]:[6月]])</f>
        <v>0</v>
      </c>
      <c r="U216" s="41"/>
      <c r="V216" s="42"/>
      <c r="W216" s="42">
        <f>IF(テーブル22[[#This Row],[1-3月残高]]="",テーブル22[[#This Row],[4-6月計]]-テーブル22[[#This Row],[入金額2]],IF(テーブル22[[#This Row],[1-3月残高]]&gt;0,テーブル22[[#This Row],[1-3月残高]]+テーブル22[[#This Row],[4-6月計]]-テーブル22[[#This Row],[入金額2]]))</f>
        <v>0</v>
      </c>
      <c r="X216" s="42"/>
      <c r="Y216" s="42"/>
      <c r="Z216" s="42"/>
      <c r="AA216" s="42">
        <f>SUM(テーブル22[[#This Row],[7月]:[9月]])</f>
        <v>0</v>
      </c>
      <c r="AB216" s="41"/>
      <c r="AC216" s="42"/>
      <c r="AD216" s="42">
        <f>IF(テーブル22[[#This Row],[1-6月残高]]=0,テーブル22[[#This Row],[7-9月計]]-テーブル22[[#This Row],[入金額3]],IF(テーブル22[[#This Row],[1-6月残高]]&gt;0,テーブル22[[#This Row],[1-6月残高]]+テーブル22[[#This Row],[7-9月計]]-テーブル22[[#This Row],[入金額3]]))</f>
        <v>0</v>
      </c>
      <c r="AE216" s="42"/>
      <c r="AF216" s="42"/>
      <c r="AG216" s="42"/>
      <c r="AH216" s="42">
        <f>SUM(テーブル22[[#This Row],[10月]:[12月]])</f>
        <v>0</v>
      </c>
      <c r="AI216" s="41"/>
      <c r="AJ216" s="42"/>
      <c r="AK216" s="42">
        <f>IF(テーブル22[[#This Row],[1-9月残高]]=0,テーブル22[[#This Row],[10-12月計]]-テーブル22[[#This Row],[入金額4]],IF(テーブル22[[#This Row],[1-9月残高]]&gt;0,テーブル22[[#This Row],[1-9月残高]]+テーブル22[[#This Row],[10-12月計]]-テーブル22[[#This Row],[入金額4]]))</f>
        <v>0</v>
      </c>
      <c r="AL216" s="42">
        <f>SUM(テーブル22[[#This Row],[1-3月計]],テーブル22[[#This Row],[4-6月計]],テーブル22[[#This Row],[7-9月計]],テーブル22[[#This Row],[10-12月計]]-テーブル22[[#This Row],[入金合計]])</f>
        <v>0</v>
      </c>
      <c r="AM216" s="42">
        <f>SUM(テーブル22[[#This Row],[入金額]],テーブル22[[#This Row],[入金額2]],テーブル22[[#This Row],[入金額3]],テーブル22[[#This Row],[入金額4]])</f>
        <v>0</v>
      </c>
      <c r="AN216" s="38">
        <f t="shared" si="3"/>
        <v>0</v>
      </c>
    </row>
    <row r="217" spans="1:40" hidden="1" x14ac:dyDescent="0.15">
      <c r="A217" s="43">
        <v>1334</v>
      </c>
      <c r="B217" s="38"/>
      <c r="C217" s="43"/>
      <c r="D217" s="37" t="s">
        <v>924</v>
      </c>
      <c r="E217" s="37" t="s">
        <v>268</v>
      </c>
      <c r="F217" s="37" t="s">
        <v>925</v>
      </c>
      <c r="G217" s="37" t="s">
        <v>926</v>
      </c>
      <c r="H217" s="37" t="s">
        <v>927</v>
      </c>
      <c r="I217" s="38"/>
      <c r="J217" s="39">
        <v>5295</v>
      </c>
      <c r="K217" s="39">
        <v>3480</v>
      </c>
      <c r="L217" s="39">
        <v>1680</v>
      </c>
      <c r="M217" s="44">
        <f>SUM(テーブル22[[#This Row],[1月]:[3月]])</f>
        <v>10455</v>
      </c>
      <c r="N217" s="41" t="s">
        <v>1899</v>
      </c>
      <c r="O217" s="39">
        <v>10455</v>
      </c>
      <c r="P2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7" s="42">
        <v>0</v>
      </c>
      <c r="R217" s="42">
        <v>5205</v>
      </c>
      <c r="S217" s="42">
        <v>3060</v>
      </c>
      <c r="T217" s="42">
        <f>SUM(テーブル22[[#This Row],[4月]:[6月]])</f>
        <v>8265</v>
      </c>
      <c r="U217" s="41">
        <v>41425</v>
      </c>
      <c r="V217" s="42">
        <v>5205</v>
      </c>
      <c r="W217" s="42">
        <f>IF(テーブル22[[#This Row],[1-3月残高]]="",テーブル22[[#This Row],[4-6月計]]-テーブル22[[#This Row],[入金額2]],IF(テーブル22[[#This Row],[1-3月残高]]&gt;0,テーブル22[[#This Row],[1-3月残高]]+テーブル22[[#This Row],[4-6月計]]-テーブル22[[#This Row],[入金額2]]))</f>
        <v>3060</v>
      </c>
      <c r="X217" s="42"/>
      <c r="Y217" s="42"/>
      <c r="Z217" s="42"/>
      <c r="AA217" s="42">
        <f>SUM(テーブル22[[#This Row],[7月]:[9月]])</f>
        <v>0</v>
      </c>
      <c r="AB217" s="41"/>
      <c r="AC217" s="42"/>
      <c r="AD217" s="42">
        <f>IF(テーブル22[[#This Row],[1-6月残高]]=0,テーブル22[[#This Row],[7-9月計]]-テーブル22[[#This Row],[入金額3]],IF(テーブル22[[#This Row],[1-6月残高]]&gt;0,テーブル22[[#This Row],[1-6月残高]]+テーブル22[[#This Row],[7-9月計]]-テーブル22[[#This Row],[入金額3]]))</f>
        <v>3060</v>
      </c>
      <c r="AE217" s="42"/>
      <c r="AF217" s="42"/>
      <c r="AG217" s="42"/>
      <c r="AH217" s="42">
        <f>SUM(テーブル22[[#This Row],[10月]:[12月]])</f>
        <v>0</v>
      </c>
      <c r="AI217" s="41"/>
      <c r="AJ217" s="42"/>
      <c r="AK217" s="39">
        <f>IF(テーブル22[[#This Row],[1-9月残高]]=0,テーブル22[[#This Row],[10-12月計]]-テーブル22[[#This Row],[入金額4]],IF(テーブル22[[#This Row],[1-9月残高]]&gt;0,テーブル22[[#This Row],[1-9月残高]]+テーブル22[[#This Row],[10-12月計]]-テーブル22[[#This Row],[入金額4]]))</f>
        <v>3060</v>
      </c>
      <c r="AL217" s="39">
        <f>SUM(テーブル22[[#This Row],[1-3月計]],テーブル22[[#This Row],[4-6月計]],テーブル22[[#This Row],[7-9月計]],テーブル22[[#This Row],[10-12月計]]-テーブル22[[#This Row],[入金合計]])</f>
        <v>3060</v>
      </c>
      <c r="AM217" s="42">
        <f>SUM(テーブル22[[#This Row],[入金額]],テーブル22[[#This Row],[入金額2]],テーブル22[[#This Row],[入金額3]],テーブル22[[#This Row],[入金額4]])</f>
        <v>15660</v>
      </c>
      <c r="AN217" s="38">
        <f t="shared" si="3"/>
        <v>18720</v>
      </c>
    </row>
    <row r="218" spans="1:40" hidden="1" x14ac:dyDescent="0.15">
      <c r="A218" s="43">
        <v>1335</v>
      </c>
      <c r="B218" s="38"/>
      <c r="C218" s="43"/>
      <c r="D218" s="37" t="s">
        <v>928</v>
      </c>
      <c r="E218" s="37" t="s">
        <v>169</v>
      </c>
      <c r="F218" s="37" t="s">
        <v>929</v>
      </c>
      <c r="G218" s="37" t="s">
        <v>930</v>
      </c>
      <c r="H218" s="37" t="s">
        <v>931</v>
      </c>
      <c r="I218" s="38"/>
      <c r="J218" s="39">
        <v>0</v>
      </c>
      <c r="K218" s="39">
        <v>0</v>
      </c>
      <c r="L218" s="39">
        <v>0</v>
      </c>
      <c r="M218" s="44">
        <f>SUM(テーブル22[[#This Row],[1月]:[3月]])</f>
        <v>0</v>
      </c>
      <c r="N218" s="41"/>
      <c r="O218" s="39"/>
      <c r="P2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8" s="42">
        <v>0</v>
      </c>
      <c r="R218" s="42">
        <v>0</v>
      </c>
      <c r="S218" s="42">
        <v>0</v>
      </c>
      <c r="T218" s="42">
        <f>SUM(テーブル22[[#This Row],[4月]:[6月]])</f>
        <v>0</v>
      </c>
      <c r="U218" s="41"/>
      <c r="V218" s="42"/>
      <c r="W218" s="42">
        <f>IF(テーブル22[[#This Row],[1-3月残高]]="",テーブル22[[#This Row],[4-6月計]]-テーブル22[[#This Row],[入金額2]],IF(テーブル22[[#This Row],[1-3月残高]]&gt;0,テーブル22[[#This Row],[1-3月残高]]+テーブル22[[#This Row],[4-6月計]]-テーブル22[[#This Row],[入金額2]]))</f>
        <v>0</v>
      </c>
      <c r="X218" s="42"/>
      <c r="Y218" s="42"/>
      <c r="Z218" s="42"/>
      <c r="AA218" s="42">
        <f>SUM(テーブル22[[#This Row],[7月]:[9月]])</f>
        <v>0</v>
      </c>
      <c r="AB218" s="41"/>
      <c r="AC218" s="42"/>
      <c r="AD218" s="42">
        <f>IF(テーブル22[[#This Row],[1-6月残高]]=0,テーブル22[[#This Row],[7-9月計]]-テーブル22[[#This Row],[入金額3]],IF(テーブル22[[#This Row],[1-6月残高]]&gt;0,テーブル22[[#This Row],[1-6月残高]]+テーブル22[[#This Row],[7-9月計]]-テーブル22[[#This Row],[入金額3]]))</f>
        <v>0</v>
      </c>
      <c r="AE218" s="42"/>
      <c r="AF218" s="42"/>
      <c r="AG218" s="42"/>
      <c r="AH218" s="42">
        <f>SUM(テーブル22[[#This Row],[10月]:[12月]])</f>
        <v>0</v>
      </c>
      <c r="AI218" s="41"/>
      <c r="AJ218" s="42"/>
      <c r="AK218" s="42">
        <f>IF(テーブル22[[#This Row],[1-9月残高]]=0,テーブル22[[#This Row],[10-12月計]]-テーブル22[[#This Row],[入金額4]],IF(テーブル22[[#This Row],[1-9月残高]]&gt;0,テーブル22[[#This Row],[1-9月残高]]+テーブル22[[#This Row],[10-12月計]]-テーブル22[[#This Row],[入金額4]]))</f>
        <v>0</v>
      </c>
      <c r="AL218" s="42">
        <f>SUM(テーブル22[[#This Row],[1-3月計]],テーブル22[[#This Row],[4-6月計]],テーブル22[[#This Row],[7-9月計]],テーブル22[[#This Row],[10-12月計]]-テーブル22[[#This Row],[入金合計]])</f>
        <v>0</v>
      </c>
      <c r="AM218" s="42">
        <f>SUM(テーブル22[[#This Row],[入金額]],テーブル22[[#This Row],[入金額2]],テーブル22[[#This Row],[入金額3]],テーブル22[[#This Row],[入金額4]])</f>
        <v>0</v>
      </c>
      <c r="AN218" s="38">
        <f t="shared" si="3"/>
        <v>0</v>
      </c>
    </row>
    <row r="219" spans="1:40" hidden="1" x14ac:dyDescent="0.15">
      <c r="A219" s="43">
        <v>1336</v>
      </c>
      <c r="B219" s="38"/>
      <c r="C219" s="43"/>
      <c r="D219" s="37" t="s">
        <v>289</v>
      </c>
      <c r="E219" s="37" t="s">
        <v>62</v>
      </c>
      <c r="F219" s="37" t="s">
        <v>932</v>
      </c>
      <c r="G219" s="37" t="s">
        <v>933</v>
      </c>
      <c r="H219" s="37" t="s">
        <v>934</v>
      </c>
      <c r="I219" s="38"/>
      <c r="J219" s="39">
        <v>0</v>
      </c>
      <c r="K219" s="39">
        <v>0</v>
      </c>
      <c r="L219" s="39">
        <v>0</v>
      </c>
      <c r="M219" s="44">
        <f>SUM(テーブル22[[#This Row],[1月]:[3月]])</f>
        <v>0</v>
      </c>
      <c r="N219" s="41"/>
      <c r="O219" s="39"/>
      <c r="P2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19" s="42">
        <v>0</v>
      </c>
      <c r="R219" s="42">
        <v>0</v>
      </c>
      <c r="S219" s="42">
        <v>0</v>
      </c>
      <c r="T219" s="42">
        <f>SUM(テーブル22[[#This Row],[4月]:[6月]])</f>
        <v>0</v>
      </c>
      <c r="U219" s="41"/>
      <c r="V219" s="42"/>
      <c r="W219" s="42">
        <f>IF(テーブル22[[#This Row],[1-3月残高]]="",テーブル22[[#This Row],[4-6月計]]-テーブル22[[#This Row],[入金額2]],IF(テーブル22[[#This Row],[1-3月残高]]&gt;0,テーブル22[[#This Row],[1-3月残高]]+テーブル22[[#This Row],[4-6月計]]-テーブル22[[#This Row],[入金額2]]))</f>
        <v>0</v>
      </c>
      <c r="X219" s="42"/>
      <c r="Y219" s="42"/>
      <c r="Z219" s="42"/>
      <c r="AA219" s="42">
        <f>SUM(テーブル22[[#This Row],[7月]:[9月]])</f>
        <v>0</v>
      </c>
      <c r="AB219" s="41"/>
      <c r="AC219" s="42"/>
      <c r="AD219" s="42">
        <f>IF(テーブル22[[#This Row],[1-6月残高]]=0,テーブル22[[#This Row],[7-9月計]]-テーブル22[[#This Row],[入金額3]],IF(テーブル22[[#This Row],[1-6月残高]]&gt;0,テーブル22[[#This Row],[1-6月残高]]+テーブル22[[#This Row],[7-9月計]]-テーブル22[[#This Row],[入金額3]]))</f>
        <v>0</v>
      </c>
      <c r="AE219" s="42"/>
      <c r="AF219" s="42"/>
      <c r="AG219" s="42"/>
      <c r="AH219" s="42">
        <f>SUM(テーブル22[[#This Row],[10月]:[12月]])</f>
        <v>0</v>
      </c>
      <c r="AI219" s="41"/>
      <c r="AJ219" s="42"/>
      <c r="AK219" s="42">
        <f>IF(テーブル22[[#This Row],[1-9月残高]]=0,テーブル22[[#This Row],[10-12月計]]-テーブル22[[#This Row],[入金額4]],IF(テーブル22[[#This Row],[1-9月残高]]&gt;0,テーブル22[[#This Row],[1-9月残高]]+テーブル22[[#This Row],[10-12月計]]-テーブル22[[#This Row],[入金額4]]))</f>
        <v>0</v>
      </c>
      <c r="AL219" s="42">
        <f>SUM(テーブル22[[#This Row],[1-3月計]],テーブル22[[#This Row],[4-6月計]],テーブル22[[#This Row],[7-9月計]],テーブル22[[#This Row],[10-12月計]]-テーブル22[[#This Row],[入金合計]])</f>
        <v>0</v>
      </c>
      <c r="AM219" s="42">
        <f>SUM(テーブル22[[#This Row],[入金額]],テーブル22[[#This Row],[入金額2]],テーブル22[[#This Row],[入金額3]],テーブル22[[#This Row],[入金額4]])</f>
        <v>0</v>
      </c>
      <c r="AN219" s="38">
        <f t="shared" si="3"/>
        <v>0</v>
      </c>
    </row>
    <row r="220" spans="1:40" hidden="1" x14ac:dyDescent="0.15">
      <c r="A220" s="43">
        <v>1337</v>
      </c>
      <c r="B220" s="38"/>
      <c r="C220" s="43"/>
      <c r="D220" s="37" t="s">
        <v>935</v>
      </c>
      <c r="E220" s="37" t="s">
        <v>268</v>
      </c>
      <c r="F220" s="37" t="s">
        <v>936</v>
      </c>
      <c r="G220" s="37" t="s">
        <v>935</v>
      </c>
      <c r="H220" s="37" t="s">
        <v>263</v>
      </c>
      <c r="I220" s="38"/>
      <c r="J220" s="39">
        <v>0</v>
      </c>
      <c r="K220" s="39">
        <v>0</v>
      </c>
      <c r="L220" s="39">
        <v>0</v>
      </c>
      <c r="M220" s="44">
        <f>SUM(テーブル22[[#This Row],[1月]:[3月]])</f>
        <v>0</v>
      </c>
      <c r="N220" s="41"/>
      <c r="O220" s="39"/>
      <c r="P2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0" s="42">
        <v>0</v>
      </c>
      <c r="R220" s="42">
        <v>0</v>
      </c>
      <c r="S220" s="42">
        <v>0</v>
      </c>
      <c r="T220" s="42">
        <f>SUM(テーブル22[[#This Row],[4月]:[6月]])</f>
        <v>0</v>
      </c>
      <c r="U220" s="41"/>
      <c r="V220" s="42"/>
      <c r="W220" s="42">
        <f>IF(テーブル22[[#This Row],[1-3月残高]]="",テーブル22[[#This Row],[4-6月計]]-テーブル22[[#This Row],[入金額2]],IF(テーブル22[[#This Row],[1-3月残高]]&gt;0,テーブル22[[#This Row],[1-3月残高]]+テーブル22[[#This Row],[4-6月計]]-テーブル22[[#This Row],[入金額2]]))</f>
        <v>0</v>
      </c>
      <c r="X220" s="42"/>
      <c r="Y220" s="42"/>
      <c r="Z220" s="42"/>
      <c r="AA220" s="42">
        <f>SUM(テーブル22[[#This Row],[7月]:[9月]])</f>
        <v>0</v>
      </c>
      <c r="AB220" s="41"/>
      <c r="AC220" s="42"/>
      <c r="AD220" s="42">
        <f>IF(テーブル22[[#This Row],[1-6月残高]]=0,テーブル22[[#This Row],[7-9月計]]-テーブル22[[#This Row],[入金額3]],IF(テーブル22[[#This Row],[1-6月残高]]&gt;0,テーブル22[[#This Row],[1-6月残高]]+テーブル22[[#This Row],[7-9月計]]-テーブル22[[#This Row],[入金額3]]))</f>
        <v>0</v>
      </c>
      <c r="AE220" s="42"/>
      <c r="AF220" s="42"/>
      <c r="AG220" s="42"/>
      <c r="AH220" s="42">
        <f>SUM(テーブル22[[#This Row],[10月]:[12月]])</f>
        <v>0</v>
      </c>
      <c r="AI220" s="41"/>
      <c r="AJ220" s="42"/>
      <c r="AK220" s="42">
        <f>IF(テーブル22[[#This Row],[1-9月残高]]=0,テーブル22[[#This Row],[10-12月計]]-テーブル22[[#This Row],[入金額4]],IF(テーブル22[[#This Row],[1-9月残高]]&gt;0,テーブル22[[#This Row],[1-9月残高]]+テーブル22[[#This Row],[10-12月計]]-テーブル22[[#This Row],[入金額4]]))</f>
        <v>0</v>
      </c>
      <c r="AL220" s="42">
        <f>SUM(テーブル22[[#This Row],[1-3月計]],テーブル22[[#This Row],[4-6月計]],テーブル22[[#This Row],[7-9月計]],テーブル22[[#This Row],[10-12月計]]-テーブル22[[#This Row],[入金合計]])</f>
        <v>0</v>
      </c>
      <c r="AM220" s="42">
        <f>SUM(テーブル22[[#This Row],[入金額]],テーブル22[[#This Row],[入金額2]],テーブル22[[#This Row],[入金額3]],テーブル22[[#This Row],[入金額4]])</f>
        <v>0</v>
      </c>
      <c r="AN220" s="38">
        <f t="shared" si="3"/>
        <v>0</v>
      </c>
    </row>
    <row r="221" spans="1:40" hidden="1" x14ac:dyDescent="0.15">
      <c r="A221" s="43">
        <v>1338</v>
      </c>
      <c r="B221" s="38"/>
      <c r="C221" s="43"/>
      <c r="D221" s="66" t="s">
        <v>937</v>
      </c>
      <c r="E221" s="37"/>
      <c r="F221" s="37"/>
      <c r="G221" s="37"/>
      <c r="H221" s="37"/>
      <c r="I221" s="38"/>
      <c r="J221" s="39">
        <v>0</v>
      </c>
      <c r="K221" s="39">
        <v>0</v>
      </c>
      <c r="L221" s="39">
        <v>0</v>
      </c>
      <c r="M221" s="44">
        <f>SUM(テーブル22[[#This Row],[1月]:[3月]])</f>
        <v>0</v>
      </c>
      <c r="N221" s="41"/>
      <c r="O221" s="39"/>
      <c r="P2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1" s="42">
        <v>0</v>
      </c>
      <c r="R221" s="42">
        <v>0</v>
      </c>
      <c r="S221" s="42">
        <v>0</v>
      </c>
      <c r="T221" s="42">
        <f>SUM(テーブル22[[#This Row],[4月]:[6月]])</f>
        <v>0</v>
      </c>
      <c r="U221" s="41"/>
      <c r="V221" s="42"/>
      <c r="W221" s="42">
        <f>IF(テーブル22[[#This Row],[1-3月残高]]="",テーブル22[[#This Row],[4-6月計]]-テーブル22[[#This Row],[入金額2]],IF(テーブル22[[#This Row],[1-3月残高]]&gt;0,テーブル22[[#This Row],[1-3月残高]]+テーブル22[[#This Row],[4-6月計]]-テーブル22[[#This Row],[入金額2]]))</f>
        <v>0</v>
      </c>
      <c r="X221" s="42"/>
      <c r="Y221" s="42"/>
      <c r="Z221" s="42"/>
      <c r="AA221" s="42">
        <f>SUM(テーブル22[[#This Row],[7月]:[9月]])</f>
        <v>0</v>
      </c>
      <c r="AB221" s="41"/>
      <c r="AC221" s="42"/>
      <c r="AD221" s="42">
        <f>IF(テーブル22[[#This Row],[1-6月残高]]=0,テーブル22[[#This Row],[7-9月計]]-テーブル22[[#This Row],[入金額3]],IF(テーブル22[[#This Row],[1-6月残高]]&gt;0,テーブル22[[#This Row],[1-6月残高]]+テーブル22[[#This Row],[7-9月計]]-テーブル22[[#This Row],[入金額3]]))</f>
        <v>0</v>
      </c>
      <c r="AE221" s="42"/>
      <c r="AF221" s="42"/>
      <c r="AG221" s="42"/>
      <c r="AH221" s="42">
        <f>SUM(テーブル22[[#This Row],[10月]:[12月]])</f>
        <v>0</v>
      </c>
      <c r="AI221" s="41"/>
      <c r="AJ221" s="42"/>
      <c r="AK221" s="42">
        <f>IF(テーブル22[[#This Row],[1-9月残高]]=0,テーブル22[[#This Row],[10-12月計]]-テーブル22[[#This Row],[入金額4]],IF(テーブル22[[#This Row],[1-9月残高]]&gt;0,テーブル22[[#This Row],[1-9月残高]]+テーブル22[[#This Row],[10-12月計]]-テーブル22[[#This Row],[入金額4]]))</f>
        <v>0</v>
      </c>
      <c r="AL221" s="42">
        <f>SUM(テーブル22[[#This Row],[1-3月計]],テーブル22[[#This Row],[4-6月計]],テーブル22[[#This Row],[7-9月計]],テーブル22[[#This Row],[10-12月計]]-テーブル22[[#This Row],[入金合計]])</f>
        <v>0</v>
      </c>
      <c r="AM221" s="42">
        <f>SUM(テーブル22[[#This Row],[入金額]],テーブル22[[#This Row],[入金額2]],テーブル22[[#This Row],[入金額3]],テーブル22[[#This Row],[入金額4]])</f>
        <v>0</v>
      </c>
      <c r="AN221" s="38">
        <f t="shared" si="3"/>
        <v>0</v>
      </c>
    </row>
    <row r="222" spans="1:40" hidden="1" x14ac:dyDescent="0.15">
      <c r="A222" s="43">
        <v>1339</v>
      </c>
      <c r="B222" s="38"/>
      <c r="C222" s="43"/>
      <c r="D222" s="37" t="s">
        <v>938</v>
      </c>
      <c r="E222" s="37"/>
      <c r="F222" s="37"/>
      <c r="G222" s="37"/>
      <c r="H222" s="37"/>
      <c r="I222" s="38"/>
      <c r="J222" s="39">
        <v>0</v>
      </c>
      <c r="K222" s="39">
        <v>0</v>
      </c>
      <c r="L222" s="39">
        <v>0</v>
      </c>
      <c r="M222" s="44">
        <f>SUM(テーブル22[[#This Row],[1月]:[3月]])</f>
        <v>0</v>
      </c>
      <c r="N222" s="41"/>
      <c r="O222" s="39"/>
      <c r="P2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2" s="42">
        <v>0</v>
      </c>
      <c r="R222" s="42">
        <v>0</v>
      </c>
      <c r="S222" s="42">
        <v>0</v>
      </c>
      <c r="T222" s="42">
        <f>SUM(テーブル22[[#This Row],[4月]:[6月]])</f>
        <v>0</v>
      </c>
      <c r="U222" s="41"/>
      <c r="V222" s="42"/>
      <c r="W222" s="42">
        <f>IF(テーブル22[[#This Row],[1-3月残高]]="",テーブル22[[#This Row],[4-6月計]]-テーブル22[[#This Row],[入金額2]],IF(テーブル22[[#This Row],[1-3月残高]]&gt;0,テーブル22[[#This Row],[1-3月残高]]+テーブル22[[#This Row],[4-6月計]]-テーブル22[[#This Row],[入金額2]]))</f>
        <v>0</v>
      </c>
      <c r="X222" s="42"/>
      <c r="Y222" s="42"/>
      <c r="Z222" s="42"/>
      <c r="AA222" s="42">
        <f>SUM(テーブル22[[#This Row],[7月]:[9月]])</f>
        <v>0</v>
      </c>
      <c r="AB222" s="41"/>
      <c r="AC222" s="42"/>
      <c r="AD222" s="42">
        <f>IF(テーブル22[[#This Row],[1-6月残高]]=0,テーブル22[[#This Row],[7-9月計]]-テーブル22[[#This Row],[入金額3]],IF(テーブル22[[#This Row],[1-6月残高]]&gt;0,テーブル22[[#This Row],[1-6月残高]]+テーブル22[[#This Row],[7-9月計]]-テーブル22[[#This Row],[入金額3]]))</f>
        <v>0</v>
      </c>
      <c r="AE222" s="42"/>
      <c r="AF222" s="42"/>
      <c r="AG222" s="42"/>
      <c r="AH222" s="42">
        <f>SUM(テーブル22[[#This Row],[10月]:[12月]])</f>
        <v>0</v>
      </c>
      <c r="AI222" s="41"/>
      <c r="AJ222" s="42"/>
      <c r="AK222" s="42">
        <f>IF(テーブル22[[#This Row],[1-9月残高]]=0,テーブル22[[#This Row],[10-12月計]]-テーブル22[[#This Row],[入金額4]],IF(テーブル22[[#This Row],[1-9月残高]]&gt;0,テーブル22[[#This Row],[1-9月残高]]+テーブル22[[#This Row],[10-12月計]]-テーブル22[[#This Row],[入金額4]]))</f>
        <v>0</v>
      </c>
      <c r="AL222" s="42">
        <f>SUM(テーブル22[[#This Row],[1-3月計]],テーブル22[[#This Row],[4-6月計]],テーブル22[[#This Row],[7-9月計]],テーブル22[[#This Row],[10-12月計]]-テーブル22[[#This Row],[入金合計]])</f>
        <v>0</v>
      </c>
      <c r="AM222" s="42">
        <f>SUM(テーブル22[[#This Row],[入金額]],テーブル22[[#This Row],[入金額2]],テーブル22[[#This Row],[入金額3]],テーブル22[[#This Row],[入金額4]])</f>
        <v>0</v>
      </c>
      <c r="AN222" s="38">
        <f t="shared" si="3"/>
        <v>0</v>
      </c>
    </row>
    <row r="223" spans="1:40" hidden="1" x14ac:dyDescent="0.15">
      <c r="A223" s="43">
        <v>1405</v>
      </c>
      <c r="B223" s="38"/>
      <c r="C223" s="43"/>
      <c r="D223" s="37" t="s">
        <v>332</v>
      </c>
      <c r="E223" s="37" t="s">
        <v>62</v>
      </c>
      <c r="F223" s="37" t="s">
        <v>939</v>
      </c>
      <c r="G223" s="37" t="s">
        <v>940</v>
      </c>
      <c r="H223" s="37"/>
      <c r="I223" s="38"/>
      <c r="J223" s="39">
        <v>0</v>
      </c>
      <c r="K223" s="39">
        <v>0</v>
      </c>
      <c r="L223" s="39">
        <v>0</v>
      </c>
      <c r="M223" s="44">
        <f>SUM(テーブル22[[#This Row],[1月]:[3月]])</f>
        <v>0</v>
      </c>
      <c r="N223" s="41"/>
      <c r="O223" s="39"/>
      <c r="P2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3" s="42">
        <v>0</v>
      </c>
      <c r="R223" s="42">
        <v>0</v>
      </c>
      <c r="S223" s="42">
        <v>0</v>
      </c>
      <c r="T223" s="42">
        <f>SUM(テーブル22[[#This Row],[4月]:[6月]])</f>
        <v>0</v>
      </c>
      <c r="U223" s="41"/>
      <c r="V223" s="42"/>
      <c r="W223" s="42">
        <f>IF(テーブル22[[#This Row],[1-3月残高]]="",テーブル22[[#This Row],[4-6月計]]-テーブル22[[#This Row],[入金額2]],IF(テーブル22[[#This Row],[1-3月残高]]&gt;0,テーブル22[[#This Row],[1-3月残高]]+テーブル22[[#This Row],[4-6月計]]-テーブル22[[#This Row],[入金額2]]))</f>
        <v>0</v>
      </c>
      <c r="X223" s="42"/>
      <c r="Y223" s="42"/>
      <c r="Z223" s="42"/>
      <c r="AA223" s="42">
        <f>SUM(テーブル22[[#This Row],[7月]:[9月]])</f>
        <v>0</v>
      </c>
      <c r="AB223" s="41"/>
      <c r="AC223" s="42"/>
      <c r="AD223" s="42">
        <f>IF(テーブル22[[#This Row],[1-6月残高]]=0,テーブル22[[#This Row],[7-9月計]]-テーブル22[[#This Row],[入金額3]],IF(テーブル22[[#This Row],[1-6月残高]]&gt;0,テーブル22[[#This Row],[1-6月残高]]+テーブル22[[#This Row],[7-9月計]]-テーブル22[[#This Row],[入金額3]]))</f>
        <v>0</v>
      </c>
      <c r="AE223" s="42"/>
      <c r="AF223" s="42"/>
      <c r="AG223" s="42"/>
      <c r="AH223" s="42">
        <f>SUM(テーブル22[[#This Row],[10月]:[12月]])</f>
        <v>0</v>
      </c>
      <c r="AI223" s="41"/>
      <c r="AJ223" s="42"/>
      <c r="AK223" s="42">
        <f>IF(テーブル22[[#This Row],[1-9月残高]]=0,テーブル22[[#This Row],[10-12月計]]-テーブル22[[#This Row],[入金額4]],IF(テーブル22[[#This Row],[1-9月残高]]&gt;0,テーブル22[[#This Row],[1-9月残高]]+テーブル22[[#This Row],[10-12月計]]-テーブル22[[#This Row],[入金額4]]))</f>
        <v>0</v>
      </c>
      <c r="AL223" s="42">
        <f>SUM(テーブル22[[#This Row],[1-3月計]],テーブル22[[#This Row],[4-6月計]],テーブル22[[#This Row],[7-9月計]],テーブル22[[#This Row],[10-12月計]]-テーブル22[[#This Row],[入金合計]])</f>
        <v>0</v>
      </c>
      <c r="AM223" s="42">
        <f>SUM(テーブル22[[#This Row],[入金額]],テーブル22[[#This Row],[入金額2]],テーブル22[[#This Row],[入金額3]],テーブル22[[#This Row],[入金額4]])</f>
        <v>0</v>
      </c>
      <c r="AN223" s="38">
        <f t="shared" si="3"/>
        <v>0</v>
      </c>
    </row>
    <row r="224" spans="1:40" hidden="1" x14ac:dyDescent="0.15">
      <c r="A224" s="43">
        <v>1407</v>
      </c>
      <c r="B224" s="38"/>
      <c r="C224" s="43"/>
      <c r="D224" s="37" t="s">
        <v>941</v>
      </c>
      <c r="E224" s="37" t="s">
        <v>157</v>
      </c>
      <c r="F224" s="37" t="s">
        <v>942</v>
      </c>
      <c r="G224" s="37" t="s">
        <v>943</v>
      </c>
      <c r="H224" s="37"/>
      <c r="I224" s="38"/>
      <c r="J224" s="39">
        <v>0</v>
      </c>
      <c r="K224" s="39">
        <v>0</v>
      </c>
      <c r="L224" s="39">
        <v>0</v>
      </c>
      <c r="M224" s="44">
        <f>SUM(テーブル22[[#This Row],[1月]:[3月]])</f>
        <v>0</v>
      </c>
      <c r="N224" s="41"/>
      <c r="O224" s="39"/>
      <c r="P2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4" s="42">
        <v>0</v>
      </c>
      <c r="R224" s="42">
        <v>0</v>
      </c>
      <c r="S224" s="42">
        <v>0</v>
      </c>
      <c r="T224" s="42">
        <f>SUM(テーブル22[[#This Row],[4月]:[6月]])</f>
        <v>0</v>
      </c>
      <c r="U224" s="41"/>
      <c r="V224" s="42"/>
      <c r="W224" s="42">
        <f>IF(テーブル22[[#This Row],[1-3月残高]]="",テーブル22[[#This Row],[4-6月計]]-テーブル22[[#This Row],[入金額2]],IF(テーブル22[[#This Row],[1-3月残高]]&gt;0,テーブル22[[#This Row],[1-3月残高]]+テーブル22[[#This Row],[4-6月計]]-テーブル22[[#This Row],[入金額2]]))</f>
        <v>0</v>
      </c>
      <c r="X224" s="42"/>
      <c r="Y224" s="42"/>
      <c r="Z224" s="42"/>
      <c r="AA224" s="42">
        <f>SUM(テーブル22[[#This Row],[7月]:[9月]])</f>
        <v>0</v>
      </c>
      <c r="AB224" s="41"/>
      <c r="AC224" s="42"/>
      <c r="AD224" s="42">
        <f>IF(テーブル22[[#This Row],[1-6月残高]]=0,テーブル22[[#This Row],[7-9月計]]-テーブル22[[#This Row],[入金額3]],IF(テーブル22[[#This Row],[1-6月残高]]&gt;0,テーブル22[[#This Row],[1-6月残高]]+テーブル22[[#This Row],[7-9月計]]-テーブル22[[#This Row],[入金額3]]))</f>
        <v>0</v>
      </c>
      <c r="AE224" s="42"/>
      <c r="AF224" s="42"/>
      <c r="AG224" s="42"/>
      <c r="AH224" s="42">
        <f>SUM(テーブル22[[#This Row],[10月]:[12月]])</f>
        <v>0</v>
      </c>
      <c r="AI224" s="41"/>
      <c r="AJ224" s="42"/>
      <c r="AK224" s="42">
        <f>IF(テーブル22[[#This Row],[1-9月残高]]=0,テーブル22[[#This Row],[10-12月計]]-テーブル22[[#This Row],[入金額4]],IF(テーブル22[[#This Row],[1-9月残高]]&gt;0,テーブル22[[#This Row],[1-9月残高]]+テーブル22[[#This Row],[10-12月計]]-テーブル22[[#This Row],[入金額4]]))</f>
        <v>0</v>
      </c>
      <c r="AL224" s="42">
        <f>SUM(テーブル22[[#This Row],[1-3月計]],テーブル22[[#This Row],[4-6月計]],テーブル22[[#This Row],[7-9月計]],テーブル22[[#This Row],[10-12月計]]-テーブル22[[#This Row],[入金合計]])</f>
        <v>0</v>
      </c>
      <c r="AM224" s="42">
        <f>SUM(テーブル22[[#This Row],[入金額]],テーブル22[[#This Row],[入金額2]],テーブル22[[#This Row],[入金額3]],テーブル22[[#This Row],[入金額4]])</f>
        <v>0</v>
      </c>
      <c r="AN224" s="38">
        <f t="shared" si="3"/>
        <v>0</v>
      </c>
    </row>
    <row r="225" spans="1:40" s="4" customFormat="1" hidden="1" x14ac:dyDescent="0.15">
      <c r="A225" s="45">
        <v>1408</v>
      </c>
      <c r="B225" s="46" t="s">
        <v>1864</v>
      </c>
      <c r="C225" s="46"/>
      <c r="D225" s="46" t="s">
        <v>456</v>
      </c>
      <c r="E225" s="37" t="s">
        <v>262</v>
      </c>
      <c r="F225" s="37" t="s">
        <v>944</v>
      </c>
      <c r="G225" s="37" t="s">
        <v>945</v>
      </c>
      <c r="H225" s="37"/>
      <c r="I225" s="46"/>
      <c r="J225" s="64">
        <v>1380</v>
      </c>
      <c r="K225" s="64">
        <v>420</v>
      </c>
      <c r="L225" s="64">
        <v>690</v>
      </c>
      <c r="M225" s="49">
        <f>SUM(テーブル22[[#This Row],[1月]:[3月]])</f>
        <v>2490</v>
      </c>
      <c r="N225" s="52">
        <v>41379</v>
      </c>
      <c r="O225" s="48">
        <v>2490</v>
      </c>
      <c r="P225"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5" s="51">
        <v>450</v>
      </c>
      <c r="R225" s="51">
        <v>600</v>
      </c>
      <c r="S225" s="51">
        <v>705</v>
      </c>
      <c r="T225" s="51">
        <f>SUM(テーブル22[[#This Row],[4月]:[6月]])</f>
        <v>1755</v>
      </c>
      <c r="U225" s="52"/>
      <c r="V225" s="51"/>
      <c r="W225" s="51">
        <f>IF(テーブル22[[#This Row],[1-3月残高]]="",テーブル22[[#This Row],[4-6月計]]-テーブル22[[#This Row],[入金額2]],IF(テーブル22[[#This Row],[1-3月残高]]&gt;0,テーブル22[[#This Row],[1-3月残高]]+テーブル22[[#This Row],[4-6月計]]-テーブル22[[#This Row],[入金額2]]))</f>
        <v>1755</v>
      </c>
      <c r="X225" s="51"/>
      <c r="Y225" s="51"/>
      <c r="Z225" s="51"/>
      <c r="AA225" s="51">
        <f>SUM(テーブル22[[#This Row],[7月]:[9月]])</f>
        <v>0</v>
      </c>
      <c r="AB225" s="52"/>
      <c r="AC225" s="51"/>
      <c r="AD225" s="51">
        <f>IF(テーブル22[[#This Row],[1-6月残高]]=0,テーブル22[[#This Row],[7-9月計]]-テーブル22[[#This Row],[入金額3]],IF(テーブル22[[#This Row],[1-6月残高]]&gt;0,テーブル22[[#This Row],[1-6月残高]]+テーブル22[[#This Row],[7-9月計]]-テーブル22[[#This Row],[入金額3]]))</f>
        <v>1755</v>
      </c>
      <c r="AE225" s="51"/>
      <c r="AF225" s="51"/>
      <c r="AG225" s="51"/>
      <c r="AH225" s="51">
        <f>SUM(テーブル22[[#This Row],[10月]:[12月]])</f>
        <v>0</v>
      </c>
      <c r="AI225" s="52"/>
      <c r="AJ225" s="51"/>
      <c r="AK225" s="51">
        <f>IF(テーブル22[[#This Row],[1-9月残高]]=0,テーブル22[[#This Row],[10-12月計]]-テーブル22[[#This Row],[入金額4]],IF(テーブル22[[#This Row],[1-9月残高]]&gt;0,テーブル22[[#This Row],[1-9月残高]]+テーブル22[[#This Row],[10-12月計]]-テーブル22[[#This Row],[入金額4]]))</f>
        <v>1755</v>
      </c>
      <c r="AL225" s="51">
        <f>SUM(テーブル22[[#This Row],[1-3月計]],テーブル22[[#This Row],[4-6月計]],テーブル22[[#This Row],[7-9月計]],テーブル22[[#This Row],[10-12月計]]-テーブル22[[#This Row],[入金合計]])</f>
        <v>1755</v>
      </c>
      <c r="AM225" s="51">
        <f>SUM(テーブル22[[#This Row],[入金額]],テーブル22[[#This Row],[入金額2]],テーブル22[[#This Row],[入金額3]],テーブル22[[#This Row],[入金額4]])</f>
        <v>2490</v>
      </c>
      <c r="AN225" s="46">
        <f t="shared" si="3"/>
        <v>4245</v>
      </c>
    </row>
    <row r="226" spans="1:40" hidden="1" x14ac:dyDescent="0.15">
      <c r="A226" s="43">
        <v>1417</v>
      </c>
      <c r="B226" s="38"/>
      <c r="C226" s="43"/>
      <c r="D226" s="37" t="s">
        <v>145</v>
      </c>
      <c r="E226" s="37" t="s">
        <v>157</v>
      </c>
      <c r="F226" s="37" t="s">
        <v>946</v>
      </c>
      <c r="G226" s="37" t="s">
        <v>145</v>
      </c>
      <c r="H226" s="37"/>
      <c r="I226" s="38"/>
      <c r="J226" s="39">
        <v>0</v>
      </c>
      <c r="K226" s="39">
        <v>0</v>
      </c>
      <c r="L226" s="39">
        <v>0</v>
      </c>
      <c r="M226" s="44">
        <f>SUM(テーブル22[[#This Row],[1月]:[3月]])</f>
        <v>0</v>
      </c>
      <c r="N226" s="41"/>
      <c r="O226" s="39"/>
      <c r="P2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6" s="42">
        <v>0</v>
      </c>
      <c r="R226" s="42">
        <v>0</v>
      </c>
      <c r="S226" s="42">
        <v>0</v>
      </c>
      <c r="T226" s="42">
        <f>SUM(テーブル22[[#This Row],[4月]:[6月]])</f>
        <v>0</v>
      </c>
      <c r="U226" s="41"/>
      <c r="V226" s="42"/>
      <c r="W226" s="42">
        <f>IF(テーブル22[[#This Row],[1-3月残高]]="",テーブル22[[#This Row],[4-6月計]]-テーブル22[[#This Row],[入金額2]],IF(テーブル22[[#This Row],[1-3月残高]]&gt;0,テーブル22[[#This Row],[1-3月残高]]+テーブル22[[#This Row],[4-6月計]]-テーブル22[[#This Row],[入金額2]]))</f>
        <v>0</v>
      </c>
      <c r="X226" s="42"/>
      <c r="Y226" s="42"/>
      <c r="Z226" s="42"/>
      <c r="AA226" s="42">
        <f>SUM(テーブル22[[#This Row],[7月]:[9月]])</f>
        <v>0</v>
      </c>
      <c r="AB226" s="41"/>
      <c r="AC226" s="42"/>
      <c r="AD226" s="42">
        <f>IF(テーブル22[[#This Row],[1-6月残高]]=0,テーブル22[[#This Row],[7-9月計]]-テーブル22[[#This Row],[入金額3]],IF(テーブル22[[#This Row],[1-6月残高]]&gt;0,テーブル22[[#This Row],[1-6月残高]]+テーブル22[[#This Row],[7-9月計]]-テーブル22[[#This Row],[入金額3]]))</f>
        <v>0</v>
      </c>
      <c r="AE226" s="42"/>
      <c r="AF226" s="42"/>
      <c r="AG226" s="42"/>
      <c r="AH226" s="42">
        <f>SUM(テーブル22[[#This Row],[10月]:[12月]])</f>
        <v>0</v>
      </c>
      <c r="AI226" s="41"/>
      <c r="AJ226" s="42"/>
      <c r="AK226" s="42">
        <f>IF(テーブル22[[#This Row],[1-9月残高]]=0,テーブル22[[#This Row],[10-12月計]]-テーブル22[[#This Row],[入金額4]],IF(テーブル22[[#This Row],[1-9月残高]]&gt;0,テーブル22[[#This Row],[1-9月残高]]+テーブル22[[#This Row],[10-12月計]]-テーブル22[[#This Row],[入金額4]]))</f>
        <v>0</v>
      </c>
      <c r="AL226" s="42">
        <f>SUM(テーブル22[[#This Row],[1-3月計]],テーブル22[[#This Row],[4-6月計]],テーブル22[[#This Row],[7-9月計]],テーブル22[[#This Row],[10-12月計]]-テーブル22[[#This Row],[入金合計]])</f>
        <v>0</v>
      </c>
      <c r="AM226" s="42">
        <f>SUM(テーブル22[[#This Row],[入金額]],テーブル22[[#This Row],[入金額2]],テーブル22[[#This Row],[入金額3]],テーブル22[[#This Row],[入金額4]])</f>
        <v>0</v>
      </c>
      <c r="AN226" s="38">
        <f t="shared" si="3"/>
        <v>0</v>
      </c>
    </row>
    <row r="227" spans="1:40" s="4" customFormat="1" x14ac:dyDescent="0.15">
      <c r="A227" s="54">
        <v>1418</v>
      </c>
      <c r="B227" s="15" t="s">
        <v>1865</v>
      </c>
      <c r="C227" s="55" t="e">
        <v>#REF!</v>
      </c>
      <c r="D227" s="17" t="s">
        <v>947</v>
      </c>
      <c r="E227" s="37" t="s">
        <v>1872</v>
      </c>
      <c r="F227" s="37" t="s">
        <v>948</v>
      </c>
      <c r="G227" s="37" t="s">
        <v>947</v>
      </c>
      <c r="H227" s="37"/>
      <c r="I227" s="17"/>
      <c r="J227" s="56">
        <v>0</v>
      </c>
      <c r="K227" s="56">
        <v>0</v>
      </c>
      <c r="L227" s="56">
        <v>0</v>
      </c>
      <c r="M227" s="57">
        <f>SUM(テーブル22[[#This Row],[1月]:[3月]])</f>
        <v>0</v>
      </c>
      <c r="N227" s="58"/>
      <c r="O227" s="56"/>
      <c r="P227" s="55"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27" s="55">
        <v>0</v>
      </c>
      <c r="R227" s="55">
        <v>0</v>
      </c>
      <c r="S227" s="55">
        <v>0</v>
      </c>
      <c r="T227" s="55">
        <f>SUM(テーブル22[[#This Row],[4月]:[6月]])</f>
        <v>0</v>
      </c>
      <c r="U227" s="58"/>
      <c r="V227" s="55"/>
      <c r="W227" s="55">
        <f>IF(テーブル22[[#This Row],[1-3月残高]]="",テーブル22[[#This Row],[4-6月計]]-テーブル22[[#This Row],[入金額2]],IF(テーブル22[[#This Row],[1-3月残高]]&gt;0,テーブル22[[#This Row],[1-3月残高]]+テーブル22[[#This Row],[4-6月計]]-テーブル22[[#This Row],[入金額2]]))</f>
        <v>0</v>
      </c>
      <c r="X227" s="55"/>
      <c r="Y227" s="55"/>
      <c r="Z227" s="55"/>
      <c r="AA227" s="55">
        <f>SUM(テーブル22[[#This Row],[7月]:[9月]])</f>
        <v>0</v>
      </c>
      <c r="AB227" s="58"/>
      <c r="AC227" s="55"/>
      <c r="AD227" s="55">
        <f>IF(テーブル22[[#This Row],[1-6月残高]]=0,テーブル22[[#This Row],[7-9月計]]-テーブル22[[#This Row],[入金額3]],IF(テーブル22[[#This Row],[1-6月残高]]&gt;0,テーブル22[[#This Row],[1-6月残高]]+テーブル22[[#This Row],[7-9月計]]-テーブル22[[#This Row],[入金額3]]))</f>
        <v>0</v>
      </c>
      <c r="AE227" s="55"/>
      <c r="AF227" s="55"/>
      <c r="AG227" s="55"/>
      <c r="AH227" s="55">
        <f>SUM(テーブル22[[#This Row],[10月]:[12月]])</f>
        <v>0</v>
      </c>
      <c r="AI227" s="58"/>
      <c r="AJ227" s="55"/>
      <c r="AK227" s="55">
        <f>IF(テーブル22[[#This Row],[1-9月残高]]=0,テーブル22[[#This Row],[10-12月計]]-テーブル22[[#This Row],[入金額4]],IF(テーブル22[[#This Row],[1-9月残高]]&gt;0,テーブル22[[#This Row],[1-9月残高]]+テーブル22[[#This Row],[10-12月計]]-テーブル22[[#This Row],[入金額4]]))</f>
        <v>0</v>
      </c>
      <c r="AL227" s="55">
        <f>SUM(テーブル22[[#This Row],[1-3月計]],テーブル22[[#This Row],[4-6月計]],テーブル22[[#This Row],[7-9月計]],テーブル22[[#This Row],[10-12月計]]-テーブル22[[#This Row],[入金合計]])</f>
        <v>0</v>
      </c>
      <c r="AM227" s="55">
        <f>SUM(テーブル22[[#This Row],[入金額]],テーブル22[[#This Row],[入金額2]],テーブル22[[#This Row],[入金額3]],テーブル22[[#This Row],[入金額4]])</f>
        <v>0</v>
      </c>
      <c r="AN227" s="17">
        <f t="shared" si="3"/>
        <v>0</v>
      </c>
    </row>
    <row r="228" spans="1:40" hidden="1" x14ac:dyDescent="0.15">
      <c r="A228" s="43">
        <v>1501</v>
      </c>
      <c r="B228" s="38"/>
      <c r="C228" s="43"/>
      <c r="D228" s="37" t="s">
        <v>949</v>
      </c>
      <c r="E228" s="37" t="s">
        <v>146</v>
      </c>
      <c r="F228" s="37" t="s">
        <v>950</v>
      </c>
      <c r="G228" s="37" t="s">
        <v>951</v>
      </c>
      <c r="H228" s="37"/>
      <c r="I228" s="38"/>
      <c r="J228" s="39">
        <v>135</v>
      </c>
      <c r="K228" s="39">
        <v>0</v>
      </c>
      <c r="L228" s="39">
        <v>0</v>
      </c>
      <c r="M228" s="44">
        <f>SUM(テーブル22[[#This Row],[1月]:[3月]])</f>
        <v>135</v>
      </c>
      <c r="N228" s="41"/>
      <c r="O228" s="39"/>
      <c r="P228"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135</v>
      </c>
      <c r="Q228" s="42">
        <v>150</v>
      </c>
      <c r="R228" s="42">
        <v>210</v>
      </c>
      <c r="S228" s="42">
        <v>60</v>
      </c>
      <c r="T228" s="42">
        <f>SUM(テーブル22[[#This Row],[4月]:[6月]])</f>
        <v>420</v>
      </c>
      <c r="U228" s="41"/>
      <c r="V228" s="42"/>
      <c r="W228" s="42">
        <f>IF(テーブル22[[#This Row],[1-3月残高]]="",テーブル22[[#This Row],[4-6月計]]-テーブル22[[#This Row],[入金額2]],IF(テーブル22[[#This Row],[1-3月残高]]&gt;0,テーブル22[[#This Row],[1-3月残高]]+テーブル22[[#This Row],[4-6月計]]-テーブル22[[#This Row],[入金額2]]))</f>
        <v>555</v>
      </c>
      <c r="X228" s="42"/>
      <c r="Y228" s="42"/>
      <c r="Z228" s="42"/>
      <c r="AA228" s="42">
        <f>SUM(テーブル22[[#This Row],[7月]:[9月]])</f>
        <v>0</v>
      </c>
      <c r="AB228" s="41"/>
      <c r="AC228" s="42"/>
      <c r="AD228" s="42">
        <f>IF(テーブル22[[#This Row],[1-6月残高]]=0,テーブル22[[#This Row],[7-9月計]]-テーブル22[[#This Row],[入金額3]],IF(テーブル22[[#This Row],[1-6月残高]]&gt;0,テーブル22[[#This Row],[1-6月残高]]+テーブル22[[#This Row],[7-9月計]]-テーブル22[[#This Row],[入金額3]]))</f>
        <v>555</v>
      </c>
      <c r="AE228" s="42"/>
      <c r="AF228" s="42"/>
      <c r="AG228" s="42"/>
      <c r="AH228" s="42">
        <f>SUM(テーブル22[[#This Row],[10月]:[12月]])</f>
        <v>0</v>
      </c>
      <c r="AI228" s="41"/>
      <c r="AJ228" s="42"/>
      <c r="AK228" s="42">
        <f>IF(テーブル22[[#This Row],[1-9月残高]]=0,テーブル22[[#This Row],[10-12月計]]-テーブル22[[#This Row],[入金額4]],IF(テーブル22[[#This Row],[1-9月残高]]&gt;0,テーブル22[[#This Row],[1-9月残高]]+テーブル22[[#This Row],[10-12月計]]-テーブル22[[#This Row],[入金額4]]))</f>
        <v>555</v>
      </c>
      <c r="AL228" s="42">
        <f>SUM(テーブル22[[#This Row],[1-3月計]],テーブル22[[#This Row],[4-6月計]],テーブル22[[#This Row],[7-9月計]],テーブル22[[#This Row],[10-12月計]]-テーブル22[[#This Row],[入金合計]])</f>
        <v>555</v>
      </c>
      <c r="AM228" s="42">
        <f>SUM(テーブル22[[#This Row],[入金額]],テーブル22[[#This Row],[入金額2]],テーブル22[[#This Row],[入金額3]],テーブル22[[#This Row],[入金額4]])</f>
        <v>0</v>
      </c>
      <c r="AN228" s="38">
        <f t="shared" si="3"/>
        <v>555</v>
      </c>
    </row>
    <row r="229" spans="1:40" hidden="1" x14ac:dyDescent="0.15">
      <c r="A229" s="43">
        <v>1502</v>
      </c>
      <c r="B229" s="38"/>
      <c r="C229" s="43"/>
      <c r="D229" s="37" t="s">
        <v>952</v>
      </c>
      <c r="E229" s="37" t="s">
        <v>146</v>
      </c>
      <c r="F229" s="37" t="s">
        <v>953</v>
      </c>
      <c r="G229" s="37" t="s">
        <v>954</v>
      </c>
      <c r="H229" s="37"/>
      <c r="I229" s="38"/>
      <c r="J229" s="39">
        <v>525</v>
      </c>
      <c r="K229" s="39">
        <v>555</v>
      </c>
      <c r="L229" s="39">
        <v>0</v>
      </c>
      <c r="M229" s="44">
        <f>SUM(テーブル22[[#This Row],[1月]:[3月]])</f>
        <v>1080</v>
      </c>
      <c r="N229" s="41"/>
      <c r="O229" s="39"/>
      <c r="P229"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1080</v>
      </c>
      <c r="Q229" s="42">
        <v>270</v>
      </c>
      <c r="R229" s="42">
        <v>15</v>
      </c>
      <c r="S229" s="42">
        <v>0</v>
      </c>
      <c r="T229" s="42">
        <f>SUM(テーブル22[[#This Row],[4月]:[6月]])</f>
        <v>285</v>
      </c>
      <c r="U229" s="41"/>
      <c r="V229" s="42"/>
      <c r="W229" s="42">
        <f>IF(テーブル22[[#This Row],[1-3月残高]]="",テーブル22[[#This Row],[4-6月計]]-テーブル22[[#This Row],[入金額2]],IF(テーブル22[[#This Row],[1-3月残高]]&gt;0,テーブル22[[#This Row],[1-3月残高]]+テーブル22[[#This Row],[4-6月計]]-テーブル22[[#This Row],[入金額2]]))</f>
        <v>1365</v>
      </c>
      <c r="X229" s="42"/>
      <c r="Y229" s="42"/>
      <c r="Z229" s="42"/>
      <c r="AA229" s="42">
        <f>SUM(テーブル22[[#This Row],[7月]:[9月]])</f>
        <v>0</v>
      </c>
      <c r="AB229" s="41"/>
      <c r="AC229" s="42"/>
      <c r="AD229" s="42">
        <f>IF(テーブル22[[#This Row],[1-6月残高]]=0,テーブル22[[#This Row],[7-9月計]]-テーブル22[[#This Row],[入金額3]],IF(テーブル22[[#This Row],[1-6月残高]]&gt;0,テーブル22[[#This Row],[1-6月残高]]+テーブル22[[#This Row],[7-9月計]]-テーブル22[[#This Row],[入金額3]]))</f>
        <v>1365</v>
      </c>
      <c r="AE229" s="42"/>
      <c r="AF229" s="42"/>
      <c r="AG229" s="42"/>
      <c r="AH229" s="42">
        <f>SUM(テーブル22[[#This Row],[10月]:[12月]])</f>
        <v>0</v>
      </c>
      <c r="AI229" s="41"/>
      <c r="AJ229" s="42"/>
      <c r="AK229" s="42">
        <f>IF(テーブル22[[#This Row],[1-9月残高]]=0,テーブル22[[#This Row],[10-12月計]]-テーブル22[[#This Row],[入金額4]],IF(テーブル22[[#This Row],[1-9月残高]]&gt;0,テーブル22[[#This Row],[1-9月残高]]+テーブル22[[#This Row],[10-12月計]]-テーブル22[[#This Row],[入金額4]]))</f>
        <v>1365</v>
      </c>
      <c r="AL229" s="42">
        <f>SUM(テーブル22[[#This Row],[1-3月計]],テーブル22[[#This Row],[4-6月計]],テーブル22[[#This Row],[7-9月計]],テーブル22[[#This Row],[10-12月計]]-テーブル22[[#This Row],[入金合計]])</f>
        <v>1365</v>
      </c>
      <c r="AM229" s="42">
        <f>SUM(テーブル22[[#This Row],[入金額]],テーブル22[[#This Row],[入金額2]],テーブル22[[#This Row],[入金額3]],テーブル22[[#This Row],[入金額4]])</f>
        <v>0</v>
      </c>
      <c r="AN229" s="38">
        <f t="shared" si="3"/>
        <v>1365</v>
      </c>
    </row>
    <row r="230" spans="1:40" hidden="1" x14ac:dyDescent="0.15">
      <c r="A230" s="43">
        <v>1503</v>
      </c>
      <c r="B230" s="38"/>
      <c r="C230" s="43"/>
      <c r="D230" s="37" t="s">
        <v>955</v>
      </c>
      <c r="E230" s="37" t="s">
        <v>146</v>
      </c>
      <c r="F230" s="37" t="s">
        <v>956</v>
      </c>
      <c r="G230" s="37" t="s">
        <v>957</v>
      </c>
      <c r="H230" s="37"/>
      <c r="I230" s="38"/>
      <c r="J230" s="39">
        <v>0</v>
      </c>
      <c r="K230" s="39">
        <v>0</v>
      </c>
      <c r="L230" s="39">
        <v>0</v>
      </c>
      <c r="M230" s="44">
        <f>SUM(テーブル22[[#This Row],[1月]:[3月]])</f>
        <v>0</v>
      </c>
      <c r="N230" s="41"/>
      <c r="O230" s="39"/>
      <c r="P2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0" s="42">
        <v>0</v>
      </c>
      <c r="R230" s="42">
        <v>0</v>
      </c>
      <c r="S230" s="42">
        <v>0</v>
      </c>
      <c r="T230" s="42">
        <f>SUM(テーブル22[[#This Row],[4月]:[6月]])</f>
        <v>0</v>
      </c>
      <c r="U230" s="41"/>
      <c r="V230" s="42"/>
      <c r="W230" s="42">
        <f>IF(テーブル22[[#This Row],[1-3月残高]]="",テーブル22[[#This Row],[4-6月計]]-テーブル22[[#This Row],[入金額2]],IF(テーブル22[[#This Row],[1-3月残高]]&gt;0,テーブル22[[#This Row],[1-3月残高]]+テーブル22[[#This Row],[4-6月計]]-テーブル22[[#This Row],[入金額2]]))</f>
        <v>0</v>
      </c>
      <c r="X230" s="42"/>
      <c r="Y230" s="42"/>
      <c r="Z230" s="42"/>
      <c r="AA230" s="42">
        <f>SUM(テーブル22[[#This Row],[7月]:[9月]])</f>
        <v>0</v>
      </c>
      <c r="AB230" s="41"/>
      <c r="AC230" s="42"/>
      <c r="AD230" s="42">
        <f>IF(テーブル22[[#This Row],[1-6月残高]]=0,テーブル22[[#This Row],[7-9月計]]-テーブル22[[#This Row],[入金額3]],IF(テーブル22[[#This Row],[1-6月残高]]&gt;0,テーブル22[[#This Row],[1-6月残高]]+テーブル22[[#This Row],[7-9月計]]-テーブル22[[#This Row],[入金額3]]))</f>
        <v>0</v>
      </c>
      <c r="AE230" s="42"/>
      <c r="AF230" s="42"/>
      <c r="AG230" s="42"/>
      <c r="AH230" s="42">
        <f>SUM(テーブル22[[#This Row],[10月]:[12月]])</f>
        <v>0</v>
      </c>
      <c r="AI230" s="41"/>
      <c r="AJ230" s="42"/>
      <c r="AK230" s="42">
        <f>IF(テーブル22[[#This Row],[1-9月残高]]=0,テーブル22[[#This Row],[10-12月計]]-テーブル22[[#This Row],[入金額4]],IF(テーブル22[[#This Row],[1-9月残高]]&gt;0,テーブル22[[#This Row],[1-9月残高]]+テーブル22[[#This Row],[10-12月計]]-テーブル22[[#This Row],[入金額4]]))</f>
        <v>0</v>
      </c>
      <c r="AL230" s="42">
        <f>SUM(テーブル22[[#This Row],[1-3月計]],テーブル22[[#This Row],[4-6月計]],テーブル22[[#This Row],[7-9月計]],テーブル22[[#This Row],[10-12月計]]-テーブル22[[#This Row],[入金合計]])</f>
        <v>0</v>
      </c>
      <c r="AM230" s="42">
        <f>SUM(テーブル22[[#This Row],[入金額]],テーブル22[[#This Row],[入金額2]],テーブル22[[#This Row],[入金額3]],テーブル22[[#This Row],[入金額4]])</f>
        <v>0</v>
      </c>
      <c r="AN230" s="38">
        <f t="shared" si="3"/>
        <v>0</v>
      </c>
    </row>
    <row r="231" spans="1:40" hidden="1" x14ac:dyDescent="0.15">
      <c r="A231" s="43">
        <v>1504</v>
      </c>
      <c r="B231" s="38"/>
      <c r="C231" s="43"/>
      <c r="D231" s="37" t="s">
        <v>958</v>
      </c>
      <c r="E231" s="37" t="s">
        <v>254</v>
      </c>
      <c r="F231" s="37" t="s">
        <v>959</v>
      </c>
      <c r="G231" s="37" t="s">
        <v>960</v>
      </c>
      <c r="H231" s="37"/>
      <c r="I231" s="38"/>
      <c r="J231" s="39">
        <v>0</v>
      </c>
      <c r="K231" s="39">
        <v>0</v>
      </c>
      <c r="L231" s="39">
        <v>0</v>
      </c>
      <c r="M231" s="44">
        <f>SUM(テーブル22[[#This Row],[1月]:[3月]])</f>
        <v>0</v>
      </c>
      <c r="N231" s="41"/>
      <c r="O231" s="39"/>
      <c r="P23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1" s="42">
        <v>0</v>
      </c>
      <c r="R231" s="42">
        <v>0</v>
      </c>
      <c r="S231" s="42">
        <v>0</v>
      </c>
      <c r="T231" s="42">
        <f>SUM(テーブル22[[#This Row],[4月]:[6月]])</f>
        <v>0</v>
      </c>
      <c r="U231" s="41"/>
      <c r="V231" s="42"/>
      <c r="W231" s="42">
        <f>IF(テーブル22[[#This Row],[1-3月残高]]="",テーブル22[[#This Row],[4-6月計]]-テーブル22[[#This Row],[入金額2]],IF(テーブル22[[#This Row],[1-3月残高]]&gt;0,テーブル22[[#This Row],[1-3月残高]]+テーブル22[[#This Row],[4-6月計]]-テーブル22[[#This Row],[入金額2]]))</f>
        <v>0</v>
      </c>
      <c r="X231" s="42"/>
      <c r="Y231" s="42"/>
      <c r="Z231" s="42"/>
      <c r="AA231" s="42">
        <f>SUM(テーブル22[[#This Row],[7月]:[9月]])</f>
        <v>0</v>
      </c>
      <c r="AB231" s="41"/>
      <c r="AC231" s="42"/>
      <c r="AD231" s="42">
        <f>IF(テーブル22[[#This Row],[1-6月残高]]=0,テーブル22[[#This Row],[7-9月計]]-テーブル22[[#This Row],[入金額3]],IF(テーブル22[[#This Row],[1-6月残高]]&gt;0,テーブル22[[#This Row],[1-6月残高]]+テーブル22[[#This Row],[7-9月計]]-テーブル22[[#This Row],[入金額3]]))</f>
        <v>0</v>
      </c>
      <c r="AE231" s="42"/>
      <c r="AF231" s="42"/>
      <c r="AG231" s="42"/>
      <c r="AH231" s="42">
        <f>SUM(テーブル22[[#This Row],[10月]:[12月]])</f>
        <v>0</v>
      </c>
      <c r="AI231" s="41"/>
      <c r="AJ231" s="42"/>
      <c r="AK231" s="42">
        <f>IF(テーブル22[[#This Row],[1-9月残高]]=0,テーブル22[[#This Row],[10-12月計]]-テーブル22[[#This Row],[入金額4]],IF(テーブル22[[#This Row],[1-9月残高]]&gt;0,テーブル22[[#This Row],[1-9月残高]]+テーブル22[[#This Row],[10-12月計]]-テーブル22[[#This Row],[入金額4]]))</f>
        <v>0</v>
      </c>
      <c r="AL231" s="42">
        <f>SUM(テーブル22[[#This Row],[1-3月計]],テーブル22[[#This Row],[4-6月計]],テーブル22[[#This Row],[7-9月計]],テーブル22[[#This Row],[10-12月計]]-テーブル22[[#This Row],[入金合計]])</f>
        <v>0</v>
      </c>
      <c r="AM231" s="42">
        <f>SUM(テーブル22[[#This Row],[入金額]],テーブル22[[#This Row],[入金額2]],テーブル22[[#This Row],[入金額3]],テーブル22[[#This Row],[入金額4]])</f>
        <v>0</v>
      </c>
      <c r="AN231" s="38">
        <f t="shared" si="3"/>
        <v>0</v>
      </c>
    </row>
    <row r="232" spans="1:40" hidden="1" x14ac:dyDescent="0.15">
      <c r="A232" s="43">
        <v>1506</v>
      </c>
      <c r="B232" s="38"/>
      <c r="C232" s="43"/>
      <c r="D232" s="37" t="s">
        <v>961</v>
      </c>
      <c r="E232" s="37" t="s">
        <v>169</v>
      </c>
      <c r="F232" s="37" t="s">
        <v>962</v>
      </c>
      <c r="G232" s="37" t="s">
        <v>963</v>
      </c>
      <c r="H232" s="37"/>
      <c r="I232" s="38"/>
      <c r="J232" s="39">
        <v>0</v>
      </c>
      <c r="K232" s="39">
        <v>0</v>
      </c>
      <c r="L232" s="39">
        <v>0</v>
      </c>
      <c r="M232" s="44">
        <f>SUM(テーブル22[[#This Row],[1月]:[3月]])</f>
        <v>0</v>
      </c>
      <c r="N232" s="41"/>
      <c r="O232" s="39"/>
      <c r="P23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2" s="42">
        <v>0</v>
      </c>
      <c r="R232" s="42">
        <v>0</v>
      </c>
      <c r="S232" s="42">
        <v>0</v>
      </c>
      <c r="T232" s="42">
        <f>SUM(テーブル22[[#This Row],[4月]:[6月]])</f>
        <v>0</v>
      </c>
      <c r="U232" s="41"/>
      <c r="V232" s="42"/>
      <c r="W232" s="42">
        <f>IF(テーブル22[[#This Row],[1-3月残高]]="",テーブル22[[#This Row],[4-6月計]]-テーブル22[[#This Row],[入金額2]],IF(テーブル22[[#This Row],[1-3月残高]]&gt;0,テーブル22[[#This Row],[1-3月残高]]+テーブル22[[#This Row],[4-6月計]]-テーブル22[[#This Row],[入金額2]]))</f>
        <v>0</v>
      </c>
      <c r="X232" s="42"/>
      <c r="Y232" s="42"/>
      <c r="Z232" s="42"/>
      <c r="AA232" s="42">
        <f>SUM(テーブル22[[#This Row],[7月]:[9月]])</f>
        <v>0</v>
      </c>
      <c r="AB232" s="41"/>
      <c r="AC232" s="42"/>
      <c r="AD232" s="42">
        <f>IF(テーブル22[[#This Row],[1-6月残高]]=0,テーブル22[[#This Row],[7-9月計]]-テーブル22[[#This Row],[入金額3]],IF(テーブル22[[#This Row],[1-6月残高]]&gt;0,テーブル22[[#This Row],[1-6月残高]]+テーブル22[[#This Row],[7-9月計]]-テーブル22[[#This Row],[入金額3]]))</f>
        <v>0</v>
      </c>
      <c r="AE232" s="42"/>
      <c r="AF232" s="42"/>
      <c r="AG232" s="42"/>
      <c r="AH232" s="42">
        <f>SUM(テーブル22[[#This Row],[10月]:[12月]])</f>
        <v>0</v>
      </c>
      <c r="AI232" s="41"/>
      <c r="AJ232" s="42"/>
      <c r="AK232" s="42">
        <f>IF(テーブル22[[#This Row],[1-9月残高]]=0,テーブル22[[#This Row],[10-12月計]]-テーブル22[[#This Row],[入金額4]],IF(テーブル22[[#This Row],[1-9月残高]]&gt;0,テーブル22[[#This Row],[1-9月残高]]+テーブル22[[#This Row],[10-12月計]]-テーブル22[[#This Row],[入金額4]]))</f>
        <v>0</v>
      </c>
      <c r="AL232" s="42">
        <f>SUM(テーブル22[[#This Row],[1-3月計]],テーブル22[[#This Row],[4-6月計]],テーブル22[[#This Row],[7-9月計]],テーブル22[[#This Row],[10-12月計]]-テーブル22[[#This Row],[入金合計]])</f>
        <v>0</v>
      </c>
      <c r="AM232" s="42">
        <f>SUM(テーブル22[[#This Row],[入金額]],テーブル22[[#This Row],[入金額2]],テーブル22[[#This Row],[入金額3]],テーブル22[[#This Row],[入金額4]])</f>
        <v>0</v>
      </c>
      <c r="AN232" s="38">
        <f t="shared" si="3"/>
        <v>0</v>
      </c>
    </row>
    <row r="233" spans="1:40" hidden="1" x14ac:dyDescent="0.15">
      <c r="A233" s="43">
        <v>1507</v>
      </c>
      <c r="B233" s="38"/>
      <c r="C233" s="43"/>
      <c r="D233" s="37" t="s">
        <v>964</v>
      </c>
      <c r="E233" s="37" t="s">
        <v>146</v>
      </c>
      <c r="F233" s="37" t="s">
        <v>965</v>
      </c>
      <c r="G233" s="37" t="s">
        <v>966</v>
      </c>
      <c r="H233" s="37"/>
      <c r="I233" s="38"/>
      <c r="J233" s="39">
        <v>0</v>
      </c>
      <c r="K233" s="39">
        <v>0</v>
      </c>
      <c r="L233" s="39">
        <v>285</v>
      </c>
      <c r="M233" s="44">
        <f>SUM(テーブル22[[#This Row],[1月]:[3月]])</f>
        <v>285</v>
      </c>
      <c r="N233" s="41"/>
      <c r="O233" s="39"/>
      <c r="P233"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285</v>
      </c>
      <c r="Q233" s="42">
        <v>0</v>
      </c>
      <c r="R233" s="42">
        <v>0</v>
      </c>
      <c r="S233" s="42">
        <v>360</v>
      </c>
      <c r="T233" s="42">
        <f>SUM(テーブル22[[#This Row],[4月]:[6月]])</f>
        <v>360</v>
      </c>
      <c r="U233" s="41"/>
      <c r="V233" s="42"/>
      <c r="W233" s="42">
        <f>IF(テーブル22[[#This Row],[1-3月残高]]="",テーブル22[[#This Row],[4-6月計]]-テーブル22[[#This Row],[入金額2]],IF(テーブル22[[#This Row],[1-3月残高]]&gt;0,テーブル22[[#This Row],[1-3月残高]]+テーブル22[[#This Row],[4-6月計]]-テーブル22[[#This Row],[入金額2]]))</f>
        <v>645</v>
      </c>
      <c r="X233" s="42"/>
      <c r="Y233" s="42"/>
      <c r="Z233" s="42"/>
      <c r="AA233" s="42">
        <f>SUM(テーブル22[[#This Row],[7月]:[9月]])</f>
        <v>0</v>
      </c>
      <c r="AB233" s="41"/>
      <c r="AC233" s="42"/>
      <c r="AD233" s="42">
        <f>IF(テーブル22[[#This Row],[1-6月残高]]=0,テーブル22[[#This Row],[7-9月計]]-テーブル22[[#This Row],[入金額3]],IF(テーブル22[[#This Row],[1-6月残高]]&gt;0,テーブル22[[#This Row],[1-6月残高]]+テーブル22[[#This Row],[7-9月計]]-テーブル22[[#This Row],[入金額3]]))</f>
        <v>645</v>
      </c>
      <c r="AE233" s="42"/>
      <c r="AF233" s="42"/>
      <c r="AG233" s="42"/>
      <c r="AH233" s="42">
        <f>SUM(テーブル22[[#This Row],[10月]:[12月]])</f>
        <v>0</v>
      </c>
      <c r="AI233" s="41"/>
      <c r="AJ233" s="42"/>
      <c r="AK233" s="42">
        <f>IF(テーブル22[[#This Row],[1-9月残高]]=0,テーブル22[[#This Row],[10-12月計]]-テーブル22[[#This Row],[入金額4]],IF(テーブル22[[#This Row],[1-9月残高]]&gt;0,テーブル22[[#This Row],[1-9月残高]]+テーブル22[[#This Row],[10-12月計]]-テーブル22[[#This Row],[入金額4]]))</f>
        <v>645</v>
      </c>
      <c r="AL233" s="42">
        <f>SUM(テーブル22[[#This Row],[1-3月計]],テーブル22[[#This Row],[4-6月計]],テーブル22[[#This Row],[7-9月計]],テーブル22[[#This Row],[10-12月計]]-テーブル22[[#This Row],[入金合計]])</f>
        <v>645</v>
      </c>
      <c r="AM233" s="42">
        <f>SUM(テーブル22[[#This Row],[入金額]],テーブル22[[#This Row],[入金額2]],テーブル22[[#This Row],[入金額3]],テーブル22[[#This Row],[入金額4]])</f>
        <v>0</v>
      </c>
      <c r="AN233" s="38">
        <f t="shared" si="3"/>
        <v>645</v>
      </c>
    </row>
    <row r="234" spans="1:40" hidden="1" x14ac:dyDescent="0.15">
      <c r="A234" s="43">
        <v>1510</v>
      </c>
      <c r="B234" s="38"/>
      <c r="C234" s="43"/>
      <c r="D234" s="37" t="s">
        <v>967</v>
      </c>
      <c r="E234" s="37" t="s">
        <v>169</v>
      </c>
      <c r="F234" s="37" t="s">
        <v>968</v>
      </c>
      <c r="G234" s="37" t="s">
        <v>969</v>
      </c>
      <c r="H234" s="37"/>
      <c r="I234" s="38"/>
      <c r="J234" s="39">
        <v>13200</v>
      </c>
      <c r="K234" s="39">
        <v>3090</v>
      </c>
      <c r="L234" s="39">
        <v>840</v>
      </c>
      <c r="M234" s="44">
        <f>SUM(テーブル22[[#This Row],[1月]:[3月]])</f>
        <v>17130</v>
      </c>
      <c r="N234" s="41">
        <v>41394</v>
      </c>
      <c r="O234" s="39">
        <v>17130</v>
      </c>
      <c r="P2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4" s="42">
        <v>330</v>
      </c>
      <c r="R234" s="42">
        <v>30</v>
      </c>
      <c r="S234" s="42">
        <v>2250</v>
      </c>
      <c r="T234" s="42">
        <f>SUM(テーブル22[[#This Row],[4月]:[6月]])</f>
        <v>2610</v>
      </c>
      <c r="U234" s="41"/>
      <c r="V234" s="42"/>
      <c r="W234" s="42">
        <f>IF(テーブル22[[#This Row],[1-3月残高]]="",テーブル22[[#This Row],[4-6月計]]-テーブル22[[#This Row],[入金額2]],IF(テーブル22[[#This Row],[1-3月残高]]&gt;0,テーブル22[[#This Row],[1-3月残高]]+テーブル22[[#This Row],[4-6月計]]-テーブル22[[#This Row],[入金額2]]))</f>
        <v>2610</v>
      </c>
      <c r="X234" s="42"/>
      <c r="Y234" s="42"/>
      <c r="Z234" s="42"/>
      <c r="AA234" s="42">
        <f>SUM(テーブル22[[#This Row],[7月]:[9月]])</f>
        <v>0</v>
      </c>
      <c r="AB234" s="41"/>
      <c r="AC234" s="42"/>
      <c r="AD234" s="42">
        <f>IF(テーブル22[[#This Row],[1-6月残高]]=0,テーブル22[[#This Row],[7-9月計]]-テーブル22[[#This Row],[入金額3]],IF(テーブル22[[#This Row],[1-6月残高]]&gt;0,テーブル22[[#This Row],[1-6月残高]]+テーブル22[[#This Row],[7-9月計]]-テーブル22[[#This Row],[入金額3]]))</f>
        <v>2610</v>
      </c>
      <c r="AE234" s="42"/>
      <c r="AF234" s="42"/>
      <c r="AG234" s="42"/>
      <c r="AH234" s="42">
        <f>SUM(テーブル22[[#This Row],[10月]:[12月]])</f>
        <v>0</v>
      </c>
      <c r="AI234" s="41"/>
      <c r="AJ234" s="42"/>
      <c r="AK234" s="42">
        <f>IF(テーブル22[[#This Row],[1-9月残高]]=0,テーブル22[[#This Row],[10-12月計]]-テーブル22[[#This Row],[入金額4]],IF(テーブル22[[#This Row],[1-9月残高]]&gt;0,テーブル22[[#This Row],[1-9月残高]]+テーブル22[[#This Row],[10-12月計]]-テーブル22[[#This Row],[入金額4]]))</f>
        <v>2610</v>
      </c>
      <c r="AL234" s="42">
        <f>SUM(テーブル22[[#This Row],[1-3月計]],テーブル22[[#This Row],[4-6月計]],テーブル22[[#This Row],[7-9月計]],テーブル22[[#This Row],[10-12月計]]-テーブル22[[#This Row],[入金合計]])</f>
        <v>2610</v>
      </c>
      <c r="AM234" s="42">
        <f>SUM(テーブル22[[#This Row],[入金額]],テーブル22[[#This Row],[入金額2]],テーブル22[[#This Row],[入金額3]],テーブル22[[#This Row],[入金額4]])</f>
        <v>17130</v>
      </c>
      <c r="AN234" s="38">
        <f t="shared" si="3"/>
        <v>19740</v>
      </c>
    </row>
    <row r="235" spans="1:40" hidden="1" x14ac:dyDescent="0.15">
      <c r="A235" s="43">
        <v>1513</v>
      </c>
      <c r="B235" s="38"/>
      <c r="C235" s="43"/>
      <c r="D235" s="37" t="s">
        <v>39</v>
      </c>
      <c r="E235" s="37" t="s">
        <v>146</v>
      </c>
      <c r="F235" s="37" t="s">
        <v>970</v>
      </c>
      <c r="G235" s="37" t="s">
        <v>971</v>
      </c>
      <c r="H235" s="37"/>
      <c r="I235" s="38"/>
      <c r="J235" s="39">
        <v>0</v>
      </c>
      <c r="K235" s="39">
        <v>0</v>
      </c>
      <c r="L235" s="39">
        <v>0</v>
      </c>
      <c r="M235" s="44">
        <f>SUM(テーブル22[[#This Row],[1月]:[3月]])</f>
        <v>0</v>
      </c>
      <c r="N235" s="41"/>
      <c r="O235" s="39"/>
      <c r="P2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5" s="42">
        <v>0</v>
      </c>
      <c r="R235" s="42">
        <v>0</v>
      </c>
      <c r="S235" s="42">
        <v>0</v>
      </c>
      <c r="T235" s="42">
        <f>SUM(テーブル22[[#This Row],[4月]:[6月]])</f>
        <v>0</v>
      </c>
      <c r="U235" s="41"/>
      <c r="V235" s="42"/>
      <c r="W235" s="42">
        <f>IF(テーブル22[[#This Row],[1-3月残高]]="",テーブル22[[#This Row],[4-6月計]]-テーブル22[[#This Row],[入金額2]],IF(テーブル22[[#This Row],[1-3月残高]]&gt;0,テーブル22[[#This Row],[1-3月残高]]+テーブル22[[#This Row],[4-6月計]]-テーブル22[[#This Row],[入金額2]]))</f>
        <v>0</v>
      </c>
      <c r="X235" s="42"/>
      <c r="Y235" s="42"/>
      <c r="Z235" s="42"/>
      <c r="AA235" s="42">
        <f>SUM(テーブル22[[#This Row],[7月]:[9月]])</f>
        <v>0</v>
      </c>
      <c r="AB235" s="41"/>
      <c r="AC235" s="42"/>
      <c r="AD235" s="42">
        <f>IF(テーブル22[[#This Row],[1-6月残高]]=0,テーブル22[[#This Row],[7-9月計]]-テーブル22[[#This Row],[入金額3]],IF(テーブル22[[#This Row],[1-6月残高]]&gt;0,テーブル22[[#This Row],[1-6月残高]]+テーブル22[[#This Row],[7-9月計]]-テーブル22[[#This Row],[入金額3]]))</f>
        <v>0</v>
      </c>
      <c r="AE235" s="42"/>
      <c r="AF235" s="42"/>
      <c r="AG235" s="42"/>
      <c r="AH235" s="42">
        <f>SUM(テーブル22[[#This Row],[10月]:[12月]])</f>
        <v>0</v>
      </c>
      <c r="AI235" s="41"/>
      <c r="AJ235" s="42"/>
      <c r="AK235" s="42">
        <f>IF(テーブル22[[#This Row],[1-9月残高]]=0,テーブル22[[#This Row],[10-12月計]]-テーブル22[[#This Row],[入金額4]],IF(テーブル22[[#This Row],[1-9月残高]]&gt;0,テーブル22[[#This Row],[1-9月残高]]+テーブル22[[#This Row],[10-12月計]]-テーブル22[[#This Row],[入金額4]]))</f>
        <v>0</v>
      </c>
      <c r="AL235" s="42">
        <f>SUM(テーブル22[[#This Row],[1-3月計]],テーブル22[[#This Row],[4-6月計]],テーブル22[[#This Row],[7-9月計]],テーブル22[[#This Row],[10-12月計]]-テーブル22[[#This Row],[入金合計]])</f>
        <v>0</v>
      </c>
      <c r="AM235" s="42">
        <f>SUM(テーブル22[[#This Row],[入金額]],テーブル22[[#This Row],[入金額2]],テーブル22[[#This Row],[入金額3]],テーブル22[[#This Row],[入金額4]])</f>
        <v>0</v>
      </c>
      <c r="AN235" s="38">
        <f t="shared" si="3"/>
        <v>0</v>
      </c>
    </row>
    <row r="236" spans="1:40" hidden="1" x14ac:dyDescent="0.15">
      <c r="A236" s="43">
        <v>1515</v>
      </c>
      <c r="B236" s="38"/>
      <c r="C236" s="43"/>
      <c r="D236" s="37" t="s">
        <v>972</v>
      </c>
      <c r="E236" s="37" t="s">
        <v>146</v>
      </c>
      <c r="F236" s="37" t="s">
        <v>973</v>
      </c>
      <c r="G236" s="37" t="s">
        <v>974</v>
      </c>
      <c r="H236" s="37"/>
      <c r="I236" s="38"/>
      <c r="J236" s="39">
        <v>0</v>
      </c>
      <c r="K236" s="39">
        <v>0</v>
      </c>
      <c r="L236" s="39">
        <v>0</v>
      </c>
      <c r="M236" s="44">
        <f>SUM(テーブル22[[#This Row],[1月]:[3月]])</f>
        <v>0</v>
      </c>
      <c r="N236" s="41"/>
      <c r="O236" s="39"/>
      <c r="P23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6" s="42">
        <v>0</v>
      </c>
      <c r="R236" s="42">
        <v>0</v>
      </c>
      <c r="S236" s="42">
        <v>0</v>
      </c>
      <c r="T236" s="42">
        <f>SUM(テーブル22[[#This Row],[4月]:[6月]])</f>
        <v>0</v>
      </c>
      <c r="U236" s="41"/>
      <c r="V236" s="42"/>
      <c r="W236" s="42">
        <f>IF(テーブル22[[#This Row],[1-3月残高]]="",テーブル22[[#This Row],[4-6月計]]-テーブル22[[#This Row],[入金額2]],IF(テーブル22[[#This Row],[1-3月残高]]&gt;0,テーブル22[[#This Row],[1-3月残高]]+テーブル22[[#This Row],[4-6月計]]-テーブル22[[#This Row],[入金額2]]))</f>
        <v>0</v>
      </c>
      <c r="X236" s="42"/>
      <c r="Y236" s="42"/>
      <c r="Z236" s="42"/>
      <c r="AA236" s="42">
        <f>SUM(テーブル22[[#This Row],[7月]:[9月]])</f>
        <v>0</v>
      </c>
      <c r="AB236" s="41"/>
      <c r="AC236" s="42"/>
      <c r="AD236" s="42">
        <f>IF(テーブル22[[#This Row],[1-6月残高]]=0,テーブル22[[#This Row],[7-9月計]]-テーブル22[[#This Row],[入金額3]],IF(テーブル22[[#This Row],[1-6月残高]]&gt;0,テーブル22[[#This Row],[1-6月残高]]+テーブル22[[#This Row],[7-9月計]]-テーブル22[[#This Row],[入金額3]]))</f>
        <v>0</v>
      </c>
      <c r="AE236" s="42"/>
      <c r="AF236" s="42"/>
      <c r="AG236" s="42"/>
      <c r="AH236" s="42">
        <f>SUM(テーブル22[[#This Row],[10月]:[12月]])</f>
        <v>0</v>
      </c>
      <c r="AI236" s="41"/>
      <c r="AJ236" s="42"/>
      <c r="AK236" s="42">
        <f>IF(テーブル22[[#This Row],[1-9月残高]]=0,テーブル22[[#This Row],[10-12月計]]-テーブル22[[#This Row],[入金額4]],IF(テーブル22[[#This Row],[1-9月残高]]&gt;0,テーブル22[[#This Row],[1-9月残高]]+テーブル22[[#This Row],[10-12月計]]-テーブル22[[#This Row],[入金額4]]))</f>
        <v>0</v>
      </c>
      <c r="AL236" s="42">
        <f>SUM(テーブル22[[#This Row],[1-3月計]],テーブル22[[#This Row],[4-6月計]],テーブル22[[#This Row],[7-9月計]],テーブル22[[#This Row],[10-12月計]]-テーブル22[[#This Row],[入金合計]])</f>
        <v>0</v>
      </c>
      <c r="AM236" s="42">
        <f>SUM(テーブル22[[#This Row],[入金額]],テーブル22[[#This Row],[入金額2]],テーブル22[[#This Row],[入金額3]],テーブル22[[#This Row],[入金額4]])</f>
        <v>0</v>
      </c>
      <c r="AN236" s="38">
        <f t="shared" si="3"/>
        <v>0</v>
      </c>
    </row>
    <row r="237" spans="1:40" hidden="1" x14ac:dyDescent="0.15">
      <c r="A237" s="43">
        <v>1516</v>
      </c>
      <c r="B237" s="38"/>
      <c r="C237" s="43"/>
      <c r="D237" s="37" t="s">
        <v>975</v>
      </c>
      <c r="E237" s="37" t="s">
        <v>146</v>
      </c>
      <c r="F237" s="37" t="s">
        <v>976</v>
      </c>
      <c r="G237" s="37" t="s">
        <v>977</v>
      </c>
      <c r="H237" s="37"/>
      <c r="I237" s="38"/>
      <c r="J237" s="39">
        <v>0</v>
      </c>
      <c r="K237" s="39">
        <v>0</v>
      </c>
      <c r="L237" s="39">
        <v>0</v>
      </c>
      <c r="M237" s="44">
        <f>SUM(テーブル22[[#This Row],[1月]:[3月]])</f>
        <v>0</v>
      </c>
      <c r="N237" s="41"/>
      <c r="O237" s="39"/>
      <c r="P2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7" s="42">
        <v>0</v>
      </c>
      <c r="R237" s="42">
        <v>0</v>
      </c>
      <c r="S237" s="42">
        <v>0</v>
      </c>
      <c r="T237" s="42">
        <f>SUM(テーブル22[[#This Row],[4月]:[6月]])</f>
        <v>0</v>
      </c>
      <c r="U237" s="41"/>
      <c r="V237" s="42"/>
      <c r="W237" s="42">
        <f>IF(テーブル22[[#This Row],[1-3月残高]]="",テーブル22[[#This Row],[4-6月計]]-テーブル22[[#This Row],[入金額2]],IF(テーブル22[[#This Row],[1-3月残高]]&gt;0,テーブル22[[#This Row],[1-3月残高]]+テーブル22[[#This Row],[4-6月計]]-テーブル22[[#This Row],[入金額2]]))</f>
        <v>0</v>
      </c>
      <c r="X237" s="42"/>
      <c r="Y237" s="42"/>
      <c r="Z237" s="42"/>
      <c r="AA237" s="42">
        <f>SUM(テーブル22[[#This Row],[7月]:[9月]])</f>
        <v>0</v>
      </c>
      <c r="AB237" s="41"/>
      <c r="AC237" s="42"/>
      <c r="AD237" s="42">
        <f>IF(テーブル22[[#This Row],[1-6月残高]]=0,テーブル22[[#This Row],[7-9月計]]-テーブル22[[#This Row],[入金額3]],IF(テーブル22[[#This Row],[1-6月残高]]&gt;0,テーブル22[[#This Row],[1-6月残高]]+テーブル22[[#This Row],[7-9月計]]-テーブル22[[#This Row],[入金額3]]))</f>
        <v>0</v>
      </c>
      <c r="AE237" s="42"/>
      <c r="AF237" s="42"/>
      <c r="AG237" s="42"/>
      <c r="AH237" s="42">
        <f>SUM(テーブル22[[#This Row],[10月]:[12月]])</f>
        <v>0</v>
      </c>
      <c r="AI237" s="41"/>
      <c r="AJ237" s="42"/>
      <c r="AK237" s="42">
        <f>IF(テーブル22[[#This Row],[1-9月残高]]=0,テーブル22[[#This Row],[10-12月計]]-テーブル22[[#This Row],[入金額4]],IF(テーブル22[[#This Row],[1-9月残高]]&gt;0,テーブル22[[#This Row],[1-9月残高]]+テーブル22[[#This Row],[10-12月計]]-テーブル22[[#This Row],[入金額4]]))</f>
        <v>0</v>
      </c>
      <c r="AL237" s="42">
        <f>SUM(テーブル22[[#This Row],[1-3月計]],テーブル22[[#This Row],[4-6月計]],テーブル22[[#This Row],[7-9月計]],テーブル22[[#This Row],[10-12月計]]-テーブル22[[#This Row],[入金合計]])</f>
        <v>0</v>
      </c>
      <c r="AM237" s="42">
        <f>SUM(テーブル22[[#This Row],[入金額]],テーブル22[[#This Row],[入金額2]],テーブル22[[#This Row],[入金額3]],テーブル22[[#This Row],[入金額4]])</f>
        <v>0</v>
      </c>
      <c r="AN237" s="38">
        <f t="shared" si="3"/>
        <v>0</v>
      </c>
    </row>
    <row r="238" spans="1:40" hidden="1" x14ac:dyDescent="0.15">
      <c r="A238" s="43">
        <v>1521</v>
      </c>
      <c r="B238" s="38"/>
      <c r="C238" s="43"/>
      <c r="D238" s="37" t="s">
        <v>978</v>
      </c>
      <c r="E238" s="37" t="s">
        <v>266</v>
      </c>
      <c r="F238" s="37" t="s">
        <v>979</v>
      </c>
      <c r="G238" s="37" t="s">
        <v>980</v>
      </c>
      <c r="H238" s="37"/>
      <c r="I238" s="38"/>
      <c r="J238" s="39">
        <v>300</v>
      </c>
      <c r="K238" s="39">
        <v>0</v>
      </c>
      <c r="L238" s="39">
        <v>1020</v>
      </c>
      <c r="M238" s="44">
        <f>SUM(テーブル22[[#This Row],[1月]:[3月]])</f>
        <v>1320</v>
      </c>
      <c r="N238" s="41">
        <v>41372</v>
      </c>
      <c r="O238" s="39">
        <v>1320</v>
      </c>
      <c r="P2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8" s="42">
        <v>1320</v>
      </c>
      <c r="R238" s="42">
        <v>1860</v>
      </c>
      <c r="S238" s="42">
        <v>600</v>
      </c>
      <c r="T238" s="42">
        <f>SUM(テーブル22[[#This Row],[4月]:[6月]])</f>
        <v>3780</v>
      </c>
      <c r="U238" s="41"/>
      <c r="V238" s="42"/>
      <c r="W238" s="42">
        <f>IF(テーブル22[[#This Row],[1-3月残高]]="",テーブル22[[#This Row],[4-6月計]]-テーブル22[[#This Row],[入金額2]],IF(テーブル22[[#This Row],[1-3月残高]]&gt;0,テーブル22[[#This Row],[1-3月残高]]+テーブル22[[#This Row],[4-6月計]]-テーブル22[[#This Row],[入金額2]]))</f>
        <v>3780</v>
      </c>
      <c r="X238" s="42"/>
      <c r="Y238" s="42"/>
      <c r="Z238" s="42"/>
      <c r="AA238" s="42">
        <f>SUM(テーブル22[[#This Row],[7月]:[9月]])</f>
        <v>0</v>
      </c>
      <c r="AB238" s="41"/>
      <c r="AC238" s="42"/>
      <c r="AD238" s="42">
        <f>IF(テーブル22[[#This Row],[1-6月残高]]=0,テーブル22[[#This Row],[7-9月計]]-テーブル22[[#This Row],[入金額3]],IF(テーブル22[[#This Row],[1-6月残高]]&gt;0,テーブル22[[#This Row],[1-6月残高]]+テーブル22[[#This Row],[7-9月計]]-テーブル22[[#This Row],[入金額3]]))</f>
        <v>3780</v>
      </c>
      <c r="AE238" s="42"/>
      <c r="AF238" s="42"/>
      <c r="AG238" s="42"/>
      <c r="AH238" s="42">
        <f>SUM(テーブル22[[#This Row],[10月]:[12月]])</f>
        <v>0</v>
      </c>
      <c r="AI238" s="41"/>
      <c r="AJ238" s="42"/>
      <c r="AK238" s="42">
        <f>IF(テーブル22[[#This Row],[1-9月残高]]=0,テーブル22[[#This Row],[10-12月計]]-テーブル22[[#This Row],[入金額4]],IF(テーブル22[[#This Row],[1-9月残高]]&gt;0,テーブル22[[#This Row],[1-9月残高]]+テーブル22[[#This Row],[10-12月計]]-テーブル22[[#This Row],[入金額4]]))</f>
        <v>3780</v>
      </c>
      <c r="AL238" s="42">
        <f>SUM(テーブル22[[#This Row],[1-3月計]],テーブル22[[#This Row],[4-6月計]],テーブル22[[#This Row],[7-9月計]],テーブル22[[#This Row],[10-12月計]]-テーブル22[[#This Row],[入金合計]])</f>
        <v>3780</v>
      </c>
      <c r="AM238" s="42">
        <f>SUM(テーブル22[[#This Row],[入金額]],テーブル22[[#This Row],[入金額2]],テーブル22[[#This Row],[入金額3]],テーブル22[[#This Row],[入金額4]])</f>
        <v>1320</v>
      </c>
      <c r="AN238" s="38">
        <f t="shared" si="3"/>
        <v>5100</v>
      </c>
    </row>
    <row r="239" spans="1:40" hidden="1" x14ac:dyDescent="0.15">
      <c r="A239" s="43">
        <v>1522</v>
      </c>
      <c r="B239" s="38"/>
      <c r="C239" s="43"/>
      <c r="D239" s="37" t="s">
        <v>189</v>
      </c>
      <c r="E239" s="37" t="s">
        <v>190</v>
      </c>
      <c r="F239" s="37" t="s">
        <v>981</v>
      </c>
      <c r="G239" s="37" t="s">
        <v>189</v>
      </c>
      <c r="H239" s="37"/>
      <c r="I239" s="38"/>
      <c r="J239" s="39">
        <v>0</v>
      </c>
      <c r="K239" s="39">
        <v>0</v>
      </c>
      <c r="L239" s="39">
        <v>0</v>
      </c>
      <c r="M239" s="44">
        <f>SUM(テーブル22[[#This Row],[1月]:[3月]])</f>
        <v>0</v>
      </c>
      <c r="N239" s="41"/>
      <c r="O239" s="39"/>
      <c r="P2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39" s="42">
        <v>0</v>
      </c>
      <c r="R239" s="42">
        <v>0</v>
      </c>
      <c r="S239" s="42">
        <v>0</v>
      </c>
      <c r="T239" s="42">
        <f>SUM(テーブル22[[#This Row],[4月]:[6月]])</f>
        <v>0</v>
      </c>
      <c r="U239" s="41"/>
      <c r="V239" s="42"/>
      <c r="W239" s="42">
        <f>IF(テーブル22[[#This Row],[1-3月残高]]="",テーブル22[[#This Row],[4-6月計]]-テーブル22[[#This Row],[入金額2]],IF(テーブル22[[#This Row],[1-3月残高]]&gt;0,テーブル22[[#This Row],[1-3月残高]]+テーブル22[[#This Row],[4-6月計]]-テーブル22[[#This Row],[入金額2]]))</f>
        <v>0</v>
      </c>
      <c r="X239" s="42"/>
      <c r="Y239" s="42"/>
      <c r="Z239" s="42"/>
      <c r="AA239" s="42">
        <f>SUM(テーブル22[[#This Row],[7月]:[9月]])</f>
        <v>0</v>
      </c>
      <c r="AB239" s="41"/>
      <c r="AC239" s="42"/>
      <c r="AD239" s="42">
        <f>IF(テーブル22[[#This Row],[1-6月残高]]=0,テーブル22[[#This Row],[7-9月計]]-テーブル22[[#This Row],[入金額3]],IF(テーブル22[[#This Row],[1-6月残高]]&gt;0,テーブル22[[#This Row],[1-6月残高]]+テーブル22[[#This Row],[7-9月計]]-テーブル22[[#This Row],[入金額3]]))</f>
        <v>0</v>
      </c>
      <c r="AE239" s="42"/>
      <c r="AF239" s="42"/>
      <c r="AG239" s="42"/>
      <c r="AH239" s="42">
        <f>SUM(テーブル22[[#This Row],[10月]:[12月]])</f>
        <v>0</v>
      </c>
      <c r="AI239" s="41"/>
      <c r="AJ239" s="42"/>
      <c r="AK239" s="42">
        <f>IF(テーブル22[[#This Row],[1-9月残高]]=0,テーブル22[[#This Row],[10-12月計]]-テーブル22[[#This Row],[入金額4]],IF(テーブル22[[#This Row],[1-9月残高]]&gt;0,テーブル22[[#This Row],[1-9月残高]]+テーブル22[[#This Row],[10-12月計]]-テーブル22[[#This Row],[入金額4]]))</f>
        <v>0</v>
      </c>
      <c r="AL239" s="42">
        <f>SUM(テーブル22[[#This Row],[1-3月計]],テーブル22[[#This Row],[4-6月計]],テーブル22[[#This Row],[7-9月計]],テーブル22[[#This Row],[10-12月計]]-テーブル22[[#This Row],[入金合計]])</f>
        <v>0</v>
      </c>
      <c r="AM239" s="42">
        <f>SUM(テーブル22[[#This Row],[入金額]],テーブル22[[#This Row],[入金額2]],テーブル22[[#This Row],[入金額3]],テーブル22[[#This Row],[入金額4]])</f>
        <v>0</v>
      </c>
      <c r="AN239" s="38">
        <f t="shared" si="3"/>
        <v>0</v>
      </c>
    </row>
    <row r="240" spans="1:40" hidden="1" x14ac:dyDescent="0.15">
      <c r="A240" s="43">
        <v>1523</v>
      </c>
      <c r="B240" s="38"/>
      <c r="C240" s="43"/>
      <c r="D240" s="37" t="s">
        <v>26</v>
      </c>
      <c r="E240" s="37" t="s">
        <v>211</v>
      </c>
      <c r="F240" s="37" t="s">
        <v>982</v>
      </c>
      <c r="G240" s="37" t="s">
        <v>983</v>
      </c>
      <c r="H240" s="37"/>
      <c r="I240" s="38"/>
      <c r="J240" s="39">
        <v>0</v>
      </c>
      <c r="K240" s="39">
        <v>0</v>
      </c>
      <c r="L240" s="39">
        <v>0</v>
      </c>
      <c r="M240" s="44">
        <f>SUM(テーブル22[[#This Row],[1月]:[3月]])</f>
        <v>0</v>
      </c>
      <c r="N240" s="41"/>
      <c r="O240" s="39"/>
      <c r="P24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0" s="42">
        <v>0</v>
      </c>
      <c r="R240" s="42">
        <v>0</v>
      </c>
      <c r="S240" s="42">
        <v>0</v>
      </c>
      <c r="T240" s="42">
        <f>SUM(テーブル22[[#This Row],[4月]:[6月]])</f>
        <v>0</v>
      </c>
      <c r="U240" s="41"/>
      <c r="V240" s="42"/>
      <c r="W240" s="42">
        <f>IF(テーブル22[[#This Row],[1-3月残高]]="",テーブル22[[#This Row],[4-6月計]]-テーブル22[[#This Row],[入金額2]],IF(テーブル22[[#This Row],[1-3月残高]]&gt;0,テーブル22[[#This Row],[1-3月残高]]+テーブル22[[#This Row],[4-6月計]]-テーブル22[[#This Row],[入金額2]]))</f>
        <v>0</v>
      </c>
      <c r="X240" s="42"/>
      <c r="Y240" s="42"/>
      <c r="Z240" s="42"/>
      <c r="AA240" s="42">
        <f>SUM(テーブル22[[#This Row],[7月]:[9月]])</f>
        <v>0</v>
      </c>
      <c r="AB240" s="41"/>
      <c r="AC240" s="42"/>
      <c r="AD240" s="42">
        <f>IF(テーブル22[[#This Row],[1-6月残高]]=0,テーブル22[[#This Row],[7-9月計]]-テーブル22[[#This Row],[入金額3]],IF(テーブル22[[#This Row],[1-6月残高]]&gt;0,テーブル22[[#This Row],[1-6月残高]]+テーブル22[[#This Row],[7-9月計]]-テーブル22[[#This Row],[入金額3]]))</f>
        <v>0</v>
      </c>
      <c r="AE240" s="42"/>
      <c r="AF240" s="42"/>
      <c r="AG240" s="42"/>
      <c r="AH240" s="42">
        <f>SUM(テーブル22[[#This Row],[10月]:[12月]])</f>
        <v>0</v>
      </c>
      <c r="AI240" s="41"/>
      <c r="AJ240" s="42"/>
      <c r="AK240" s="42">
        <f>IF(テーブル22[[#This Row],[1-9月残高]]=0,テーブル22[[#This Row],[10-12月計]]-テーブル22[[#This Row],[入金額4]],IF(テーブル22[[#This Row],[1-9月残高]]&gt;0,テーブル22[[#This Row],[1-9月残高]]+テーブル22[[#This Row],[10-12月計]]-テーブル22[[#This Row],[入金額4]]))</f>
        <v>0</v>
      </c>
      <c r="AL240" s="42">
        <f>SUM(テーブル22[[#This Row],[1-3月計]],テーブル22[[#This Row],[4-6月計]],テーブル22[[#This Row],[7-9月計]],テーブル22[[#This Row],[10-12月計]]-テーブル22[[#This Row],[入金合計]])</f>
        <v>0</v>
      </c>
      <c r="AM240" s="42">
        <f>SUM(テーブル22[[#This Row],[入金額]],テーブル22[[#This Row],[入金額2]],テーブル22[[#This Row],[入金額3]],テーブル22[[#This Row],[入金額4]])</f>
        <v>0</v>
      </c>
      <c r="AN240" s="38">
        <f t="shared" si="3"/>
        <v>0</v>
      </c>
    </row>
    <row r="241" spans="1:40" hidden="1" x14ac:dyDescent="0.15">
      <c r="A241" s="43">
        <v>1524</v>
      </c>
      <c r="B241" s="38"/>
      <c r="C241" s="43"/>
      <c r="D241" s="37" t="s">
        <v>984</v>
      </c>
      <c r="E241" s="37" t="s">
        <v>146</v>
      </c>
      <c r="F241" s="37" t="s">
        <v>985</v>
      </c>
      <c r="G241" s="37" t="s">
        <v>984</v>
      </c>
      <c r="H241" s="37"/>
      <c r="I241" s="38"/>
      <c r="J241" s="39">
        <v>0</v>
      </c>
      <c r="K241" s="39">
        <v>0</v>
      </c>
      <c r="L241" s="39">
        <v>0</v>
      </c>
      <c r="M241" s="44">
        <f>SUM(テーブル22[[#This Row],[1月]:[3月]])</f>
        <v>0</v>
      </c>
      <c r="N241" s="41"/>
      <c r="O241" s="39"/>
      <c r="P2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1" s="42">
        <v>0</v>
      </c>
      <c r="R241" s="42">
        <v>0</v>
      </c>
      <c r="S241" s="42">
        <v>0</v>
      </c>
      <c r="T241" s="42">
        <f>SUM(テーブル22[[#This Row],[4月]:[6月]])</f>
        <v>0</v>
      </c>
      <c r="U241" s="41"/>
      <c r="V241" s="42"/>
      <c r="W241" s="42">
        <f>IF(テーブル22[[#This Row],[1-3月残高]]="",テーブル22[[#This Row],[4-6月計]]-テーブル22[[#This Row],[入金額2]],IF(テーブル22[[#This Row],[1-3月残高]]&gt;0,テーブル22[[#This Row],[1-3月残高]]+テーブル22[[#This Row],[4-6月計]]-テーブル22[[#This Row],[入金額2]]))</f>
        <v>0</v>
      </c>
      <c r="X241" s="42"/>
      <c r="Y241" s="42"/>
      <c r="Z241" s="42"/>
      <c r="AA241" s="42">
        <f>SUM(テーブル22[[#This Row],[7月]:[9月]])</f>
        <v>0</v>
      </c>
      <c r="AB241" s="41"/>
      <c r="AC241" s="42"/>
      <c r="AD241" s="42">
        <f>IF(テーブル22[[#This Row],[1-6月残高]]=0,テーブル22[[#This Row],[7-9月計]]-テーブル22[[#This Row],[入金額3]],IF(テーブル22[[#This Row],[1-6月残高]]&gt;0,テーブル22[[#This Row],[1-6月残高]]+テーブル22[[#This Row],[7-9月計]]-テーブル22[[#This Row],[入金額3]]))</f>
        <v>0</v>
      </c>
      <c r="AE241" s="42"/>
      <c r="AF241" s="42"/>
      <c r="AG241" s="42"/>
      <c r="AH241" s="42">
        <f>SUM(テーブル22[[#This Row],[10月]:[12月]])</f>
        <v>0</v>
      </c>
      <c r="AI241" s="41"/>
      <c r="AJ241" s="42"/>
      <c r="AK241" s="42">
        <f>IF(テーブル22[[#This Row],[1-9月残高]]=0,テーブル22[[#This Row],[10-12月計]]-テーブル22[[#This Row],[入金額4]],IF(テーブル22[[#This Row],[1-9月残高]]&gt;0,テーブル22[[#This Row],[1-9月残高]]+テーブル22[[#This Row],[10-12月計]]-テーブル22[[#This Row],[入金額4]]))</f>
        <v>0</v>
      </c>
      <c r="AL241" s="42">
        <f>SUM(テーブル22[[#This Row],[1-3月計]],テーブル22[[#This Row],[4-6月計]],テーブル22[[#This Row],[7-9月計]],テーブル22[[#This Row],[10-12月計]]-テーブル22[[#This Row],[入金合計]])</f>
        <v>0</v>
      </c>
      <c r="AM241" s="42">
        <f>SUM(テーブル22[[#This Row],[入金額]],テーブル22[[#This Row],[入金額2]],テーブル22[[#This Row],[入金額3]],テーブル22[[#This Row],[入金額4]])</f>
        <v>0</v>
      </c>
      <c r="AN241" s="38">
        <f t="shared" si="3"/>
        <v>0</v>
      </c>
    </row>
    <row r="242" spans="1:40" hidden="1" x14ac:dyDescent="0.15">
      <c r="A242" s="43">
        <v>1525</v>
      </c>
      <c r="B242" s="38"/>
      <c r="C242" s="43"/>
      <c r="D242" s="37" t="s">
        <v>986</v>
      </c>
      <c r="E242" s="37" t="s">
        <v>146</v>
      </c>
      <c r="F242" s="37" t="s">
        <v>970</v>
      </c>
      <c r="G242" s="37" t="s">
        <v>987</v>
      </c>
      <c r="H242" s="37"/>
      <c r="I242" s="38"/>
      <c r="J242" s="39">
        <v>180</v>
      </c>
      <c r="K242" s="39">
        <v>150</v>
      </c>
      <c r="L242" s="39">
        <v>3690</v>
      </c>
      <c r="M242" s="44">
        <f>SUM(テーブル22[[#This Row],[1月]:[3月]])</f>
        <v>4020</v>
      </c>
      <c r="N242" s="41">
        <v>41388</v>
      </c>
      <c r="O242" s="39">
        <v>4020</v>
      </c>
      <c r="P2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2" s="42">
        <v>0</v>
      </c>
      <c r="R242" s="42">
        <v>165</v>
      </c>
      <c r="S242" s="42">
        <v>330</v>
      </c>
      <c r="T242" s="42">
        <f>SUM(テーブル22[[#This Row],[4月]:[6月]])</f>
        <v>495</v>
      </c>
      <c r="U242" s="41"/>
      <c r="V242" s="42"/>
      <c r="W242" s="42">
        <f>IF(テーブル22[[#This Row],[1-3月残高]]="",テーブル22[[#This Row],[4-6月計]]-テーブル22[[#This Row],[入金額2]],IF(テーブル22[[#This Row],[1-3月残高]]&gt;0,テーブル22[[#This Row],[1-3月残高]]+テーブル22[[#This Row],[4-6月計]]-テーブル22[[#This Row],[入金額2]]))</f>
        <v>495</v>
      </c>
      <c r="X242" s="42"/>
      <c r="Y242" s="42"/>
      <c r="Z242" s="42"/>
      <c r="AA242" s="42">
        <f>SUM(テーブル22[[#This Row],[7月]:[9月]])</f>
        <v>0</v>
      </c>
      <c r="AB242" s="41"/>
      <c r="AC242" s="42"/>
      <c r="AD242" s="42">
        <f>IF(テーブル22[[#This Row],[1-6月残高]]=0,テーブル22[[#This Row],[7-9月計]]-テーブル22[[#This Row],[入金額3]],IF(テーブル22[[#This Row],[1-6月残高]]&gt;0,テーブル22[[#This Row],[1-6月残高]]+テーブル22[[#This Row],[7-9月計]]-テーブル22[[#This Row],[入金額3]]))</f>
        <v>495</v>
      </c>
      <c r="AE242" s="42"/>
      <c r="AF242" s="42"/>
      <c r="AG242" s="42"/>
      <c r="AH242" s="42">
        <f>SUM(テーブル22[[#This Row],[10月]:[12月]])</f>
        <v>0</v>
      </c>
      <c r="AI242" s="41"/>
      <c r="AJ242" s="42"/>
      <c r="AK242" s="42">
        <f>IF(テーブル22[[#This Row],[1-9月残高]]=0,テーブル22[[#This Row],[10-12月計]]-テーブル22[[#This Row],[入金額4]],IF(テーブル22[[#This Row],[1-9月残高]]&gt;0,テーブル22[[#This Row],[1-9月残高]]+テーブル22[[#This Row],[10-12月計]]-テーブル22[[#This Row],[入金額4]]))</f>
        <v>495</v>
      </c>
      <c r="AL242" s="42">
        <f>SUM(テーブル22[[#This Row],[1-3月計]],テーブル22[[#This Row],[4-6月計]],テーブル22[[#This Row],[7-9月計]],テーブル22[[#This Row],[10-12月計]]-テーブル22[[#This Row],[入金合計]])</f>
        <v>495</v>
      </c>
      <c r="AM242" s="42">
        <f>SUM(テーブル22[[#This Row],[入金額]],テーブル22[[#This Row],[入金額2]],テーブル22[[#This Row],[入金額3]],テーブル22[[#This Row],[入金額4]])</f>
        <v>4020</v>
      </c>
      <c r="AN242" s="38">
        <f t="shared" si="3"/>
        <v>4515</v>
      </c>
    </row>
    <row r="243" spans="1:40" hidden="1" x14ac:dyDescent="0.15">
      <c r="A243" s="43">
        <v>1526</v>
      </c>
      <c r="B243" s="38"/>
      <c r="C243" s="43"/>
      <c r="D243" s="37" t="s">
        <v>988</v>
      </c>
      <c r="E243" s="37" t="s">
        <v>235</v>
      </c>
      <c r="F243" s="37" t="s">
        <v>989</v>
      </c>
      <c r="G243" s="37" t="s">
        <v>457</v>
      </c>
      <c r="H243" s="37"/>
      <c r="I243" s="38"/>
      <c r="J243" s="39">
        <v>0</v>
      </c>
      <c r="K243" s="39">
        <v>0</v>
      </c>
      <c r="L243" s="39">
        <v>600</v>
      </c>
      <c r="M243" s="44">
        <f>SUM(テーブル22[[#This Row],[1月]:[3月]])</f>
        <v>600</v>
      </c>
      <c r="N243" s="41">
        <v>41394</v>
      </c>
      <c r="O243" s="39">
        <v>600</v>
      </c>
      <c r="P2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3" s="42">
        <v>0</v>
      </c>
      <c r="R243" s="42">
        <v>0</v>
      </c>
      <c r="S243" s="42">
        <v>0</v>
      </c>
      <c r="T243" s="42">
        <f>SUM(テーブル22[[#This Row],[4月]:[6月]])</f>
        <v>0</v>
      </c>
      <c r="U243" s="41"/>
      <c r="V243" s="42"/>
      <c r="W243" s="42">
        <f>IF(テーブル22[[#This Row],[1-3月残高]]="",テーブル22[[#This Row],[4-6月計]]-テーブル22[[#This Row],[入金額2]],IF(テーブル22[[#This Row],[1-3月残高]]&gt;0,テーブル22[[#This Row],[1-3月残高]]+テーブル22[[#This Row],[4-6月計]]-テーブル22[[#This Row],[入金額2]]))</f>
        <v>0</v>
      </c>
      <c r="X243" s="42"/>
      <c r="Y243" s="42"/>
      <c r="Z243" s="42"/>
      <c r="AA243" s="42">
        <f>SUM(テーブル22[[#This Row],[7月]:[9月]])</f>
        <v>0</v>
      </c>
      <c r="AB243" s="41"/>
      <c r="AC243" s="42"/>
      <c r="AD243" s="42">
        <f>IF(テーブル22[[#This Row],[1-6月残高]]=0,テーブル22[[#This Row],[7-9月計]]-テーブル22[[#This Row],[入金額3]],IF(テーブル22[[#This Row],[1-6月残高]]&gt;0,テーブル22[[#This Row],[1-6月残高]]+テーブル22[[#This Row],[7-9月計]]-テーブル22[[#This Row],[入金額3]]))</f>
        <v>0</v>
      </c>
      <c r="AE243" s="42"/>
      <c r="AF243" s="42"/>
      <c r="AG243" s="42"/>
      <c r="AH243" s="42">
        <f>SUM(テーブル22[[#This Row],[10月]:[12月]])</f>
        <v>0</v>
      </c>
      <c r="AI243" s="41"/>
      <c r="AJ243" s="42"/>
      <c r="AK243" s="42">
        <f>IF(テーブル22[[#This Row],[1-9月残高]]=0,テーブル22[[#This Row],[10-12月計]]-テーブル22[[#This Row],[入金額4]],IF(テーブル22[[#This Row],[1-9月残高]]&gt;0,テーブル22[[#This Row],[1-9月残高]]+テーブル22[[#This Row],[10-12月計]]-テーブル22[[#This Row],[入金額4]]))</f>
        <v>0</v>
      </c>
      <c r="AL243" s="42">
        <f>SUM(テーブル22[[#This Row],[1-3月計]],テーブル22[[#This Row],[4-6月計]],テーブル22[[#This Row],[7-9月計]],テーブル22[[#This Row],[10-12月計]]-テーブル22[[#This Row],[入金合計]])</f>
        <v>0</v>
      </c>
      <c r="AM243" s="42">
        <f>SUM(テーブル22[[#This Row],[入金額]],テーブル22[[#This Row],[入金額2]],テーブル22[[#This Row],[入金額3]],テーブル22[[#This Row],[入金額4]])</f>
        <v>600</v>
      </c>
      <c r="AN243" s="38">
        <f t="shared" si="3"/>
        <v>600</v>
      </c>
    </row>
    <row r="244" spans="1:40" s="4" customFormat="1" hidden="1" x14ac:dyDescent="0.15">
      <c r="A244" s="45">
        <v>1528</v>
      </c>
      <c r="B244" s="6" t="s">
        <v>1864</v>
      </c>
      <c r="C244" s="46"/>
      <c r="D244" s="46" t="s">
        <v>990</v>
      </c>
      <c r="E244" s="37" t="s">
        <v>284</v>
      </c>
      <c r="F244" s="37" t="s">
        <v>991</v>
      </c>
      <c r="G244" s="37" t="s">
        <v>992</v>
      </c>
      <c r="H244" s="37"/>
      <c r="I244" s="46"/>
      <c r="J244" s="64">
        <v>0</v>
      </c>
      <c r="K244" s="64">
        <v>0</v>
      </c>
      <c r="L244" s="64">
        <v>0</v>
      </c>
      <c r="M244" s="49">
        <f>SUM(テーブル22[[#This Row],[1月]:[3月]])</f>
        <v>0</v>
      </c>
      <c r="N244" s="52"/>
      <c r="O244" s="48"/>
      <c r="P244"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4" s="51">
        <v>0</v>
      </c>
      <c r="R244" s="51">
        <v>0</v>
      </c>
      <c r="S244" s="51">
        <v>0</v>
      </c>
      <c r="T244" s="51">
        <f>SUM(テーブル22[[#This Row],[4月]:[6月]])</f>
        <v>0</v>
      </c>
      <c r="U244" s="52"/>
      <c r="V244" s="51"/>
      <c r="W244" s="51">
        <f>IF(テーブル22[[#This Row],[1-3月残高]]="",テーブル22[[#This Row],[4-6月計]]-テーブル22[[#This Row],[入金額2]],IF(テーブル22[[#This Row],[1-3月残高]]&gt;0,テーブル22[[#This Row],[1-3月残高]]+テーブル22[[#This Row],[4-6月計]]-テーブル22[[#This Row],[入金額2]]))</f>
        <v>0</v>
      </c>
      <c r="X244" s="51"/>
      <c r="Y244" s="51"/>
      <c r="Z244" s="51"/>
      <c r="AA244" s="51">
        <f>SUM(テーブル22[[#This Row],[7月]:[9月]])</f>
        <v>0</v>
      </c>
      <c r="AB244" s="52"/>
      <c r="AC244" s="51"/>
      <c r="AD244" s="51">
        <f>IF(テーブル22[[#This Row],[1-6月残高]]=0,テーブル22[[#This Row],[7-9月計]]-テーブル22[[#This Row],[入金額3]],IF(テーブル22[[#This Row],[1-6月残高]]&gt;0,テーブル22[[#This Row],[1-6月残高]]+テーブル22[[#This Row],[7-9月計]]-テーブル22[[#This Row],[入金額3]]))</f>
        <v>0</v>
      </c>
      <c r="AE244" s="51"/>
      <c r="AF244" s="51"/>
      <c r="AG244" s="51"/>
      <c r="AH244" s="51">
        <f>SUM(テーブル22[[#This Row],[10月]:[12月]])</f>
        <v>0</v>
      </c>
      <c r="AI244" s="52"/>
      <c r="AJ244" s="51"/>
      <c r="AK244" s="51">
        <f>IF(テーブル22[[#This Row],[1-9月残高]]=0,テーブル22[[#This Row],[10-12月計]]-テーブル22[[#This Row],[入金額4]],IF(テーブル22[[#This Row],[1-9月残高]]&gt;0,テーブル22[[#This Row],[1-9月残高]]+テーブル22[[#This Row],[10-12月計]]-テーブル22[[#This Row],[入金額4]]))</f>
        <v>0</v>
      </c>
      <c r="AL244" s="51">
        <f>SUM(テーブル22[[#This Row],[1-3月計]],テーブル22[[#This Row],[4-6月計]],テーブル22[[#This Row],[7-9月計]],テーブル22[[#This Row],[10-12月計]]-テーブル22[[#This Row],[入金合計]])</f>
        <v>0</v>
      </c>
      <c r="AM244" s="51">
        <f>SUM(テーブル22[[#This Row],[入金額]],テーブル22[[#This Row],[入金額2]],テーブル22[[#This Row],[入金額3]],テーブル22[[#This Row],[入金額4]])</f>
        <v>0</v>
      </c>
      <c r="AN244" s="46">
        <f t="shared" si="3"/>
        <v>0</v>
      </c>
    </row>
    <row r="245" spans="1:40" hidden="1" x14ac:dyDescent="0.15">
      <c r="A245" s="43">
        <v>1529</v>
      </c>
      <c r="B245" s="38"/>
      <c r="C245" s="43"/>
      <c r="D245" s="37" t="s">
        <v>230</v>
      </c>
      <c r="E245" s="37" t="s">
        <v>146</v>
      </c>
      <c r="F245" s="37" t="s">
        <v>993</v>
      </c>
      <c r="G245" s="37" t="s">
        <v>333</v>
      </c>
      <c r="H245" s="37"/>
      <c r="I245" s="38"/>
      <c r="J245" s="39">
        <v>0</v>
      </c>
      <c r="K245" s="39">
        <v>0</v>
      </c>
      <c r="L245" s="39">
        <v>0</v>
      </c>
      <c r="M245" s="44">
        <f>SUM(テーブル22[[#This Row],[1月]:[3月]])</f>
        <v>0</v>
      </c>
      <c r="N245" s="41"/>
      <c r="O245" s="39"/>
      <c r="P2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5" s="42">
        <v>0</v>
      </c>
      <c r="R245" s="42">
        <v>0</v>
      </c>
      <c r="S245" s="42">
        <v>0</v>
      </c>
      <c r="T245" s="42">
        <f>SUM(テーブル22[[#This Row],[4月]:[6月]])</f>
        <v>0</v>
      </c>
      <c r="U245" s="41"/>
      <c r="V245" s="42"/>
      <c r="W245" s="42">
        <f>IF(テーブル22[[#This Row],[1-3月残高]]="",テーブル22[[#This Row],[4-6月計]]-テーブル22[[#This Row],[入金額2]],IF(テーブル22[[#This Row],[1-3月残高]]&gt;0,テーブル22[[#This Row],[1-3月残高]]+テーブル22[[#This Row],[4-6月計]]-テーブル22[[#This Row],[入金額2]]))</f>
        <v>0</v>
      </c>
      <c r="X245" s="42"/>
      <c r="Y245" s="42"/>
      <c r="Z245" s="42"/>
      <c r="AA245" s="42">
        <f>SUM(テーブル22[[#This Row],[7月]:[9月]])</f>
        <v>0</v>
      </c>
      <c r="AB245" s="41"/>
      <c r="AC245" s="42"/>
      <c r="AD245" s="42">
        <f>IF(テーブル22[[#This Row],[1-6月残高]]=0,テーブル22[[#This Row],[7-9月計]]-テーブル22[[#This Row],[入金額3]],IF(テーブル22[[#This Row],[1-6月残高]]&gt;0,テーブル22[[#This Row],[1-6月残高]]+テーブル22[[#This Row],[7-9月計]]-テーブル22[[#This Row],[入金額3]]))</f>
        <v>0</v>
      </c>
      <c r="AE245" s="42"/>
      <c r="AF245" s="42"/>
      <c r="AG245" s="42"/>
      <c r="AH245" s="42">
        <f>SUM(テーブル22[[#This Row],[10月]:[12月]])</f>
        <v>0</v>
      </c>
      <c r="AI245" s="41"/>
      <c r="AJ245" s="42"/>
      <c r="AK245" s="42">
        <f>IF(テーブル22[[#This Row],[1-9月残高]]=0,テーブル22[[#This Row],[10-12月計]]-テーブル22[[#This Row],[入金額4]],IF(テーブル22[[#This Row],[1-9月残高]]&gt;0,テーブル22[[#This Row],[1-9月残高]]+テーブル22[[#This Row],[10-12月計]]-テーブル22[[#This Row],[入金額4]]))</f>
        <v>0</v>
      </c>
      <c r="AL245" s="42">
        <f>SUM(テーブル22[[#This Row],[1-3月計]],テーブル22[[#This Row],[4-6月計]],テーブル22[[#This Row],[7-9月計]],テーブル22[[#This Row],[10-12月計]]-テーブル22[[#This Row],[入金合計]])</f>
        <v>0</v>
      </c>
      <c r="AM245" s="42">
        <f>SUM(テーブル22[[#This Row],[入金額]],テーブル22[[#This Row],[入金額2]],テーブル22[[#This Row],[入金額3]],テーブル22[[#This Row],[入金額4]])</f>
        <v>0</v>
      </c>
      <c r="AN245" s="38">
        <f t="shared" si="3"/>
        <v>0</v>
      </c>
    </row>
    <row r="246" spans="1:40" hidden="1" x14ac:dyDescent="0.15">
      <c r="A246" s="43">
        <v>1530</v>
      </c>
      <c r="B246" s="38"/>
      <c r="C246" s="43"/>
      <c r="D246" s="37" t="s">
        <v>334</v>
      </c>
      <c r="E246" s="37" t="s">
        <v>146</v>
      </c>
      <c r="F246" s="37" t="s">
        <v>994</v>
      </c>
      <c r="G246" s="37" t="s">
        <v>334</v>
      </c>
      <c r="H246" s="37"/>
      <c r="I246" s="38"/>
      <c r="J246" s="39">
        <v>0</v>
      </c>
      <c r="K246" s="39">
        <v>0</v>
      </c>
      <c r="L246" s="39">
        <v>0</v>
      </c>
      <c r="M246" s="44">
        <f>SUM(テーブル22[[#This Row],[1月]:[3月]])</f>
        <v>0</v>
      </c>
      <c r="N246" s="41"/>
      <c r="O246" s="39"/>
      <c r="P2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6" s="42">
        <v>0</v>
      </c>
      <c r="R246" s="42">
        <v>0</v>
      </c>
      <c r="S246" s="42">
        <v>0</v>
      </c>
      <c r="T246" s="42">
        <f>SUM(テーブル22[[#This Row],[4月]:[6月]])</f>
        <v>0</v>
      </c>
      <c r="U246" s="41"/>
      <c r="V246" s="42"/>
      <c r="W246" s="42">
        <f>IF(テーブル22[[#This Row],[1-3月残高]]="",テーブル22[[#This Row],[4-6月計]]-テーブル22[[#This Row],[入金額2]],IF(テーブル22[[#This Row],[1-3月残高]]&gt;0,テーブル22[[#This Row],[1-3月残高]]+テーブル22[[#This Row],[4-6月計]]-テーブル22[[#This Row],[入金額2]]))</f>
        <v>0</v>
      </c>
      <c r="X246" s="42"/>
      <c r="Y246" s="42"/>
      <c r="Z246" s="42"/>
      <c r="AA246" s="42">
        <f>SUM(テーブル22[[#This Row],[7月]:[9月]])</f>
        <v>0</v>
      </c>
      <c r="AB246" s="41"/>
      <c r="AC246" s="42"/>
      <c r="AD246" s="42">
        <f>IF(テーブル22[[#This Row],[1-6月残高]]=0,テーブル22[[#This Row],[7-9月計]]-テーブル22[[#This Row],[入金額3]],IF(テーブル22[[#This Row],[1-6月残高]]&gt;0,テーブル22[[#This Row],[1-6月残高]]+テーブル22[[#This Row],[7-9月計]]-テーブル22[[#This Row],[入金額3]]))</f>
        <v>0</v>
      </c>
      <c r="AE246" s="42"/>
      <c r="AF246" s="42"/>
      <c r="AG246" s="42"/>
      <c r="AH246" s="42">
        <f>SUM(テーブル22[[#This Row],[10月]:[12月]])</f>
        <v>0</v>
      </c>
      <c r="AI246" s="41"/>
      <c r="AJ246" s="42"/>
      <c r="AK246" s="42">
        <f>IF(テーブル22[[#This Row],[1-9月残高]]=0,テーブル22[[#This Row],[10-12月計]]-テーブル22[[#This Row],[入金額4]],IF(テーブル22[[#This Row],[1-9月残高]]&gt;0,テーブル22[[#This Row],[1-9月残高]]+テーブル22[[#This Row],[10-12月計]]-テーブル22[[#This Row],[入金額4]]))</f>
        <v>0</v>
      </c>
      <c r="AL246" s="42">
        <f>SUM(テーブル22[[#This Row],[1-3月計]],テーブル22[[#This Row],[4-6月計]],テーブル22[[#This Row],[7-9月計]],テーブル22[[#This Row],[10-12月計]]-テーブル22[[#This Row],[入金合計]])</f>
        <v>0</v>
      </c>
      <c r="AM246" s="42">
        <f>SUM(テーブル22[[#This Row],[入金額]],テーブル22[[#This Row],[入金額2]],テーブル22[[#This Row],[入金額3]],テーブル22[[#This Row],[入金額4]])</f>
        <v>0</v>
      </c>
      <c r="AN246" s="38">
        <f t="shared" si="3"/>
        <v>0</v>
      </c>
    </row>
    <row r="247" spans="1:40" hidden="1" x14ac:dyDescent="0.15">
      <c r="A247" s="43">
        <v>1532</v>
      </c>
      <c r="B247" s="38"/>
      <c r="C247" s="43"/>
      <c r="D247" s="37" t="s">
        <v>171</v>
      </c>
      <c r="E247" s="37" t="s">
        <v>169</v>
      </c>
      <c r="F247" s="37" t="s">
        <v>995</v>
      </c>
      <c r="G247" s="37" t="s">
        <v>171</v>
      </c>
      <c r="H247" s="37"/>
      <c r="I247" s="38"/>
      <c r="J247" s="39">
        <v>0</v>
      </c>
      <c r="K247" s="39">
        <v>0</v>
      </c>
      <c r="L247" s="39">
        <v>0</v>
      </c>
      <c r="M247" s="44">
        <f>SUM(テーブル22[[#This Row],[1月]:[3月]])</f>
        <v>0</v>
      </c>
      <c r="N247" s="41"/>
      <c r="O247" s="39"/>
      <c r="P2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7" s="42">
        <v>0</v>
      </c>
      <c r="R247" s="42">
        <v>0</v>
      </c>
      <c r="S247" s="42">
        <v>0</v>
      </c>
      <c r="T247" s="42">
        <f>SUM(テーブル22[[#This Row],[4月]:[6月]])</f>
        <v>0</v>
      </c>
      <c r="U247" s="41"/>
      <c r="V247" s="42"/>
      <c r="W247" s="42">
        <f>IF(テーブル22[[#This Row],[1-3月残高]]="",テーブル22[[#This Row],[4-6月計]]-テーブル22[[#This Row],[入金額2]],IF(テーブル22[[#This Row],[1-3月残高]]&gt;0,テーブル22[[#This Row],[1-3月残高]]+テーブル22[[#This Row],[4-6月計]]-テーブル22[[#This Row],[入金額2]]))</f>
        <v>0</v>
      </c>
      <c r="X247" s="42"/>
      <c r="Y247" s="42"/>
      <c r="Z247" s="42"/>
      <c r="AA247" s="42">
        <f>SUM(テーブル22[[#This Row],[7月]:[9月]])</f>
        <v>0</v>
      </c>
      <c r="AB247" s="41"/>
      <c r="AC247" s="42"/>
      <c r="AD247" s="42">
        <f>IF(テーブル22[[#This Row],[1-6月残高]]=0,テーブル22[[#This Row],[7-9月計]]-テーブル22[[#This Row],[入金額3]],IF(テーブル22[[#This Row],[1-6月残高]]&gt;0,テーブル22[[#This Row],[1-6月残高]]+テーブル22[[#This Row],[7-9月計]]-テーブル22[[#This Row],[入金額3]]))</f>
        <v>0</v>
      </c>
      <c r="AE247" s="42"/>
      <c r="AF247" s="42"/>
      <c r="AG247" s="42"/>
      <c r="AH247" s="42">
        <f>SUM(テーブル22[[#This Row],[10月]:[12月]])</f>
        <v>0</v>
      </c>
      <c r="AI247" s="41"/>
      <c r="AJ247" s="42"/>
      <c r="AK247" s="42">
        <f>IF(テーブル22[[#This Row],[1-9月残高]]=0,テーブル22[[#This Row],[10-12月計]]-テーブル22[[#This Row],[入金額4]],IF(テーブル22[[#This Row],[1-9月残高]]&gt;0,テーブル22[[#This Row],[1-9月残高]]+テーブル22[[#This Row],[10-12月計]]-テーブル22[[#This Row],[入金額4]]))</f>
        <v>0</v>
      </c>
      <c r="AL247" s="42">
        <f>SUM(テーブル22[[#This Row],[1-3月計]],テーブル22[[#This Row],[4-6月計]],テーブル22[[#This Row],[7-9月計]],テーブル22[[#This Row],[10-12月計]]-テーブル22[[#This Row],[入金合計]])</f>
        <v>0</v>
      </c>
      <c r="AM247" s="42">
        <f>SUM(テーブル22[[#This Row],[入金額]],テーブル22[[#This Row],[入金額2]],テーブル22[[#This Row],[入金額3]],テーブル22[[#This Row],[入金額4]])</f>
        <v>0</v>
      </c>
      <c r="AN247" s="38">
        <f t="shared" si="3"/>
        <v>0</v>
      </c>
    </row>
    <row r="248" spans="1:40" hidden="1" x14ac:dyDescent="0.15">
      <c r="A248" s="43">
        <v>1533</v>
      </c>
      <c r="B248" s="38"/>
      <c r="C248" s="43"/>
      <c r="D248" s="37" t="s">
        <v>996</v>
      </c>
      <c r="E248" s="37" t="s">
        <v>99</v>
      </c>
      <c r="F248" s="37" t="s">
        <v>997</v>
      </c>
      <c r="G248" s="37" t="s">
        <v>998</v>
      </c>
      <c r="H248" s="37"/>
      <c r="I248" s="38"/>
      <c r="J248" s="39">
        <v>3225</v>
      </c>
      <c r="K248" s="39">
        <v>1260</v>
      </c>
      <c r="L248" s="39">
        <v>2355</v>
      </c>
      <c r="M248" s="44">
        <f>SUM(テーブル22[[#This Row],[1月]:[3月]])</f>
        <v>6840</v>
      </c>
      <c r="N248" s="41">
        <v>41394</v>
      </c>
      <c r="O248" s="39">
        <v>6840</v>
      </c>
      <c r="P2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8" s="42">
        <v>930</v>
      </c>
      <c r="R248" s="42">
        <v>2280</v>
      </c>
      <c r="S248" s="42">
        <v>1200</v>
      </c>
      <c r="T248" s="42">
        <f>SUM(テーブル22[[#This Row],[4月]:[6月]])</f>
        <v>4410</v>
      </c>
      <c r="U248" s="41"/>
      <c r="V248" s="42"/>
      <c r="W248" s="42">
        <f>IF(テーブル22[[#This Row],[1-3月残高]]="",テーブル22[[#This Row],[4-6月計]]-テーブル22[[#This Row],[入金額2]],IF(テーブル22[[#This Row],[1-3月残高]]&gt;0,テーブル22[[#This Row],[1-3月残高]]+テーブル22[[#This Row],[4-6月計]]-テーブル22[[#This Row],[入金額2]]))</f>
        <v>4410</v>
      </c>
      <c r="X248" s="42"/>
      <c r="Y248" s="42"/>
      <c r="Z248" s="42"/>
      <c r="AA248" s="42">
        <f>SUM(テーブル22[[#This Row],[7月]:[9月]])</f>
        <v>0</v>
      </c>
      <c r="AB248" s="41"/>
      <c r="AC248" s="42"/>
      <c r="AD248" s="42">
        <f>IF(テーブル22[[#This Row],[1-6月残高]]=0,テーブル22[[#This Row],[7-9月計]]-テーブル22[[#This Row],[入金額3]],IF(テーブル22[[#This Row],[1-6月残高]]&gt;0,テーブル22[[#This Row],[1-6月残高]]+テーブル22[[#This Row],[7-9月計]]-テーブル22[[#This Row],[入金額3]]))</f>
        <v>4410</v>
      </c>
      <c r="AE248" s="42"/>
      <c r="AF248" s="42"/>
      <c r="AG248" s="42"/>
      <c r="AH248" s="42">
        <f>SUM(テーブル22[[#This Row],[10月]:[12月]])</f>
        <v>0</v>
      </c>
      <c r="AI248" s="41"/>
      <c r="AJ248" s="42"/>
      <c r="AK248" s="42">
        <f>IF(テーブル22[[#This Row],[1-9月残高]]=0,テーブル22[[#This Row],[10-12月計]]-テーブル22[[#This Row],[入金額4]],IF(テーブル22[[#This Row],[1-9月残高]]&gt;0,テーブル22[[#This Row],[1-9月残高]]+テーブル22[[#This Row],[10-12月計]]-テーブル22[[#This Row],[入金額4]]))</f>
        <v>4410</v>
      </c>
      <c r="AL248" s="42">
        <f>SUM(テーブル22[[#This Row],[1-3月計]],テーブル22[[#This Row],[4-6月計]],テーブル22[[#This Row],[7-9月計]],テーブル22[[#This Row],[10-12月計]]-テーブル22[[#This Row],[入金合計]])</f>
        <v>4410</v>
      </c>
      <c r="AM248" s="42">
        <f>SUM(テーブル22[[#This Row],[入金額]],テーブル22[[#This Row],[入金額2]],テーブル22[[#This Row],[入金額3]],テーブル22[[#This Row],[入金額4]])</f>
        <v>6840</v>
      </c>
      <c r="AN248" s="38">
        <f t="shared" si="3"/>
        <v>11250</v>
      </c>
    </row>
    <row r="249" spans="1:40" hidden="1" x14ac:dyDescent="0.15">
      <c r="A249" s="43">
        <v>1534</v>
      </c>
      <c r="B249" s="38"/>
      <c r="C249" s="43"/>
      <c r="D249" s="37" t="s">
        <v>999</v>
      </c>
      <c r="E249" s="37" t="s">
        <v>169</v>
      </c>
      <c r="F249" s="37" t="s">
        <v>1000</v>
      </c>
      <c r="G249" s="37" t="s">
        <v>999</v>
      </c>
      <c r="H249" s="37"/>
      <c r="I249" s="38"/>
      <c r="J249" s="39">
        <v>0</v>
      </c>
      <c r="K249" s="39">
        <v>0</v>
      </c>
      <c r="L249" s="39">
        <v>0</v>
      </c>
      <c r="M249" s="44">
        <f>SUM(テーブル22[[#This Row],[1月]:[3月]])</f>
        <v>0</v>
      </c>
      <c r="N249" s="41"/>
      <c r="O249" s="39"/>
      <c r="P24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49" s="42">
        <v>0</v>
      </c>
      <c r="R249" s="42">
        <v>0</v>
      </c>
      <c r="S249" s="42">
        <v>0</v>
      </c>
      <c r="T249" s="42">
        <f>SUM(テーブル22[[#This Row],[4月]:[6月]])</f>
        <v>0</v>
      </c>
      <c r="U249" s="41"/>
      <c r="V249" s="42"/>
      <c r="W249" s="42">
        <f>IF(テーブル22[[#This Row],[1-3月残高]]="",テーブル22[[#This Row],[4-6月計]]-テーブル22[[#This Row],[入金額2]],IF(テーブル22[[#This Row],[1-3月残高]]&gt;0,テーブル22[[#This Row],[1-3月残高]]+テーブル22[[#This Row],[4-6月計]]-テーブル22[[#This Row],[入金額2]]))</f>
        <v>0</v>
      </c>
      <c r="X249" s="42"/>
      <c r="Y249" s="42"/>
      <c r="Z249" s="42"/>
      <c r="AA249" s="42">
        <f>SUM(テーブル22[[#This Row],[7月]:[9月]])</f>
        <v>0</v>
      </c>
      <c r="AB249" s="41"/>
      <c r="AC249" s="42"/>
      <c r="AD249" s="42">
        <f>IF(テーブル22[[#This Row],[1-6月残高]]=0,テーブル22[[#This Row],[7-9月計]]-テーブル22[[#This Row],[入金額3]],IF(テーブル22[[#This Row],[1-6月残高]]&gt;0,テーブル22[[#This Row],[1-6月残高]]+テーブル22[[#This Row],[7-9月計]]-テーブル22[[#This Row],[入金額3]]))</f>
        <v>0</v>
      </c>
      <c r="AE249" s="42"/>
      <c r="AF249" s="42"/>
      <c r="AG249" s="42"/>
      <c r="AH249" s="42">
        <f>SUM(テーブル22[[#This Row],[10月]:[12月]])</f>
        <v>0</v>
      </c>
      <c r="AI249" s="41"/>
      <c r="AJ249" s="42"/>
      <c r="AK249" s="42">
        <f>IF(テーブル22[[#This Row],[1-9月残高]]=0,テーブル22[[#This Row],[10-12月計]]-テーブル22[[#This Row],[入金額4]],IF(テーブル22[[#This Row],[1-9月残高]]&gt;0,テーブル22[[#This Row],[1-9月残高]]+テーブル22[[#This Row],[10-12月計]]-テーブル22[[#This Row],[入金額4]]))</f>
        <v>0</v>
      </c>
      <c r="AL249" s="42">
        <f>SUM(テーブル22[[#This Row],[1-3月計]],テーブル22[[#This Row],[4-6月計]],テーブル22[[#This Row],[7-9月計]],テーブル22[[#This Row],[10-12月計]]-テーブル22[[#This Row],[入金合計]])</f>
        <v>0</v>
      </c>
      <c r="AM249" s="42">
        <f>SUM(テーブル22[[#This Row],[入金額]],テーブル22[[#This Row],[入金額2]],テーブル22[[#This Row],[入金額3]],テーブル22[[#This Row],[入金額4]])</f>
        <v>0</v>
      </c>
      <c r="AN249" s="38">
        <f t="shared" si="3"/>
        <v>0</v>
      </c>
    </row>
    <row r="250" spans="1:40" hidden="1" x14ac:dyDescent="0.15">
      <c r="A250" s="43">
        <v>1535</v>
      </c>
      <c r="B250" s="38"/>
      <c r="C250" s="43"/>
      <c r="D250" s="37" t="s">
        <v>261</v>
      </c>
      <c r="E250" s="37" t="s">
        <v>169</v>
      </c>
      <c r="F250" s="37" t="s">
        <v>1001</v>
      </c>
      <c r="G250" s="37" t="s">
        <v>261</v>
      </c>
      <c r="H250" s="37"/>
      <c r="I250" s="38"/>
      <c r="J250" s="39">
        <v>0</v>
      </c>
      <c r="K250" s="39">
        <v>0</v>
      </c>
      <c r="L250" s="39">
        <v>0</v>
      </c>
      <c r="M250" s="44">
        <f>SUM(テーブル22[[#This Row],[1月]:[3月]])</f>
        <v>0</v>
      </c>
      <c r="N250" s="41"/>
      <c r="O250" s="39"/>
      <c r="P25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0" s="42">
        <v>0</v>
      </c>
      <c r="R250" s="42">
        <v>0</v>
      </c>
      <c r="S250" s="42">
        <v>0</v>
      </c>
      <c r="T250" s="42">
        <f>SUM(テーブル22[[#This Row],[4月]:[6月]])</f>
        <v>0</v>
      </c>
      <c r="U250" s="41"/>
      <c r="V250" s="42"/>
      <c r="W250" s="42">
        <f>IF(テーブル22[[#This Row],[1-3月残高]]="",テーブル22[[#This Row],[4-6月計]]-テーブル22[[#This Row],[入金額2]],IF(テーブル22[[#This Row],[1-3月残高]]&gt;0,テーブル22[[#This Row],[1-3月残高]]+テーブル22[[#This Row],[4-6月計]]-テーブル22[[#This Row],[入金額2]]))</f>
        <v>0</v>
      </c>
      <c r="X250" s="42"/>
      <c r="Y250" s="42"/>
      <c r="Z250" s="42"/>
      <c r="AA250" s="42">
        <f>SUM(テーブル22[[#This Row],[7月]:[9月]])</f>
        <v>0</v>
      </c>
      <c r="AB250" s="41"/>
      <c r="AC250" s="42"/>
      <c r="AD250" s="42">
        <f>IF(テーブル22[[#This Row],[1-6月残高]]=0,テーブル22[[#This Row],[7-9月計]]-テーブル22[[#This Row],[入金額3]],IF(テーブル22[[#This Row],[1-6月残高]]&gt;0,テーブル22[[#This Row],[1-6月残高]]+テーブル22[[#This Row],[7-9月計]]-テーブル22[[#This Row],[入金額3]]))</f>
        <v>0</v>
      </c>
      <c r="AE250" s="42"/>
      <c r="AF250" s="42"/>
      <c r="AG250" s="42"/>
      <c r="AH250" s="42">
        <f>SUM(テーブル22[[#This Row],[10月]:[12月]])</f>
        <v>0</v>
      </c>
      <c r="AI250" s="41"/>
      <c r="AJ250" s="42"/>
      <c r="AK250" s="42">
        <f>IF(テーブル22[[#This Row],[1-9月残高]]=0,テーブル22[[#This Row],[10-12月計]]-テーブル22[[#This Row],[入金額4]],IF(テーブル22[[#This Row],[1-9月残高]]&gt;0,テーブル22[[#This Row],[1-9月残高]]+テーブル22[[#This Row],[10-12月計]]-テーブル22[[#This Row],[入金額4]]))</f>
        <v>0</v>
      </c>
      <c r="AL250" s="42">
        <f>SUM(テーブル22[[#This Row],[1-3月計]],テーブル22[[#This Row],[4-6月計]],テーブル22[[#This Row],[7-9月計]],テーブル22[[#This Row],[10-12月計]]-テーブル22[[#This Row],[入金合計]])</f>
        <v>0</v>
      </c>
      <c r="AM250" s="42">
        <f>SUM(テーブル22[[#This Row],[入金額]],テーブル22[[#This Row],[入金額2]],テーブル22[[#This Row],[入金額3]],テーブル22[[#This Row],[入金額4]])</f>
        <v>0</v>
      </c>
      <c r="AN250" s="38">
        <f t="shared" si="3"/>
        <v>0</v>
      </c>
    </row>
    <row r="251" spans="1:40" hidden="1" x14ac:dyDescent="0.15">
      <c r="A251" s="43">
        <v>1536</v>
      </c>
      <c r="B251" s="38"/>
      <c r="C251" s="43"/>
      <c r="D251" s="37" t="s">
        <v>1002</v>
      </c>
      <c r="E251" s="37"/>
      <c r="F251" s="37"/>
      <c r="G251" s="37"/>
      <c r="H251" s="37"/>
      <c r="I251" s="38"/>
      <c r="J251" s="39">
        <v>0</v>
      </c>
      <c r="K251" s="39">
        <v>0</v>
      </c>
      <c r="L251" s="39">
        <v>0</v>
      </c>
      <c r="M251" s="44">
        <f>SUM(テーブル22[[#This Row],[1月]:[3月]])</f>
        <v>0</v>
      </c>
      <c r="N251" s="41"/>
      <c r="O251" s="39"/>
      <c r="P2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1" s="42">
        <v>0</v>
      </c>
      <c r="R251" s="42">
        <v>0</v>
      </c>
      <c r="S251" s="42">
        <v>0</v>
      </c>
      <c r="T251" s="42">
        <f>SUM(テーブル22[[#This Row],[4月]:[6月]])</f>
        <v>0</v>
      </c>
      <c r="U251" s="41"/>
      <c r="V251" s="42"/>
      <c r="W251" s="42">
        <f>IF(テーブル22[[#This Row],[1-3月残高]]="",テーブル22[[#This Row],[4-6月計]]-テーブル22[[#This Row],[入金額2]],IF(テーブル22[[#This Row],[1-3月残高]]&gt;0,テーブル22[[#This Row],[1-3月残高]]+テーブル22[[#This Row],[4-6月計]]-テーブル22[[#This Row],[入金額2]]))</f>
        <v>0</v>
      </c>
      <c r="X251" s="42"/>
      <c r="Y251" s="42"/>
      <c r="Z251" s="42"/>
      <c r="AA251" s="42">
        <f>SUM(テーブル22[[#This Row],[7月]:[9月]])</f>
        <v>0</v>
      </c>
      <c r="AB251" s="41"/>
      <c r="AC251" s="42"/>
      <c r="AD251" s="42">
        <f>IF(テーブル22[[#This Row],[1-6月残高]]=0,テーブル22[[#This Row],[7-9月計]]-テーブル22[[#This Row],[入金額3]],IF(テーブル22[[#This Row],[1-6月残高]]&gt;0,テーブル22[[#This Row],[1-6月残高]]+テーブル22[[#This Row],[7-9月計]]-テーブル22[[#This Row],[入金額3]]))</f>
        <v>0</v>
      </c>
      <c r="AE251" s="42"/>
      <c r="AF251" s="42"/>
      <c r="AG251" s="42"/>
      <c r="AH251" s="42">
        <f>SUM(テーブル22[[#This Row],[10月]:[12月]])</f>
        <v>0</v>
      </c>
      <c r="AI251" s="41"/>
      <c r="AJ251" s="42"/>
      <c r="AK251" s="42">
        <f>IF(テーブル22[[#This Row],[1-9月残高]]=0,テーブル22[[#This Row],[10-12月計]]-テーブル22[[#This Row],[入金額4]],IF(テーブル22[[#This Row],[1-9月残高]]&gt;0,テーブル22[[#This Row],[1-9月残高]]+テーブル22[[#This Row],[10-12月計]]-テーブル22[[#This Row],[入金額4]]))</f>
        <v>0</v>
      </c>
      <c r="AL251" s="42">
        <f>SUM(テーブル22[[#This Row],[1-3月計]],テーブル22[[#This Row],[4-6月計]],テーブル22[[#This Row],[7-9月計]],テーブル22[[#This Row],[10-12月計]]-テーブル22[[#This Row],[入金合計]])</f>
        <v>0</v>
      </c>
      <c r="AM251" s="42">
        <f>SUM(テーブル22[[#This Row],[入金額]],テーブル22[[#This Row],[入金額2]],テーブル22[[#This Row],[入金額3]],テーブル22[[#This Row],[入金額4]])</f>
        <v>0</v>
      </c>
      <c r="AN251" s="38">
        <f t="shared" si="3"/>
        <v>0</v>
      </c>
    </row>
    <row r="252" spans="1:40" hidden="1" x14ac:dyDescent="0.15">
      <c r="A252" s="43">
        <v>1537</v>
      </c>
      <c r="B252" s="38"/>
      <c r="C252" s="43"/>
      <c r="D252" s="37" t="s">
        <v>10</v>
      </c>
      <c r="E252" s="37" t="s">
        <v>253</v>
      </c>
      <c r="F252" s="37" t="s">
        <v>1003</v>
      </c>
      <c r="G252" s="37" t="s">
        <v>9</v>
      </c>
      <c r="H252" s="37"/>
      <c r="I252" s="38"/>
      <c r="J252" s="39">
        <v>0</v>
      </c>
      <c r="K252" s="39">
        <v>0</v>
      </c>
      <c r="L252" s="39">
        <v>0</v>
      </c>
      <c r="M252" s="44">
        <f>SUM(テーブル22[[#This Row],[1月]:[3月]])</f>
        <v>0</v>
      </c>
      <c r="N252" s="41"/>
      <c r="O252" s="39"/>
      <c r="P2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2" s="42">
        <v>0</v>
      </c>
      <c r="R252" s="42">
        <v>0</v>
      </c>
      <c r="S252" s="42">
        <v>0</v>
      </c>
      <c r="T252" s="42">
        <f>SUM(テーブル22[[#This Row],[4月]:[6月]])</f>
        <v>0</v>
      </c>
      <c r="U252" s="41"/>
      <c r="V252" s="42"/>
      <c r="W252" s="42">
        <f>IF(テーブル22[[#This Row],[1-3月残高]]="",テーブル22[[#This Row],[4-6月計]]-テーブル22[[#This Row],[入金額2]],IF(テーブル22[[#This Row],[1-3月残高]]&gt;0,テーブル22[[#This Row],[1-3月残高]]+テーブル22[[#This Row],[4-6月計]]-テーブル22[[#This Row],[入金額2]]))</f>
        <v>0</v>
      </c>
      <c r="X252" s="42"/>
      <c r="Y252" s="42"/>
      <c r="Z252" s="42"/>
      <c r="AA252" s="42">
        <f>SUM(テーブル22[[#This Row],[7月]:[9月]])</f>
        <v>0</v>
      </c>
      <c r="AB252" s="41"/>
      <c r="AC252" s="42"/>
      <c r="AD252" s="42">
        <f>IF(テーブル22[[#This Row],[1-6月残高]]=0,テーブル22[[#This Row],[7-9月計]]-テーブル22[[#This Row],[入金額3]],IF(テーブル22[[#This Row],[1-6月残高]]&gt;0,テーブル22[[#This Row],[1-6月残高]]+テーブル22[[#This Row],[7-9月計]]-テーブル22[[#This Row],[入金額3]]))</f>
        <v>0</v>
      </c>
      <c r="AE252" s="42"/>
      <c r="AF252" s="42"/>
      <c r="AG252" s="42"/>
      <c r="AH252" s="42">
        <f>SUM(テーブル22[[#This Row],[10月]:[12月]])</f>
        <v>0</v>
      </c>
      <c r="AI252" s="41"/>
      <c r="AJ252" s="42"/>
      <c r="AK252" s="42">
        <f>IF(テーブル22[[#This Row],[1-9月残高]]=0,テーブル22[[#This Row],[10-12月計]]-テーブル22[[#This Row],[入金額4]],IF(テーブル22[[#This Row],[1-9月残高]]&gt;0,テーブル22[[#This Row],[1-9月残高]]+テーブル22[[#This Row],[10-12月計]]-テーブル22[[#This Row],[入金額4]]))</f>
        <v>0</v>
      </c>
      <c r="AL252" s="42">
        <f>SUM(テーブル22[[#This Row],[1-3月計]],テーブル22[[#This Row],[4-6月計]],テーブル22[[#This Row],[7-9月計]],テーブル22[[#This Row],[10-12月計]]-テーブル22[[#This Row],[入金合計]])</f>
        <v>0</v>
      </c>
      <c r="AM252" s="42">
        <f>SUM(テーブル22[[#This Row],[入金額]],テーブル22[[#This Row],[入金額2]],テーブル22[[#This Row],[入金額3]],テーブル22[[#This Row],[入金額4]])</f>
        <v>0</v>
      </c>
      <c r="AN252" s="38">
        <f t="shared" si="3"/>
        <v>0</v>
      </c>
    </row>
    <row r="253" spans="1:40" hidden="1" x14ac:dyDescent="0.15">
      <c r="A253" s="43">
        <v>1539</v>
      </c>
      <c r="B253" s="38"/>
      <c r="C253" s="43"/>
      <c r="D253" s="37" t="s">
        <v>1004</v>
      </c>
      <c r="E253" s="37" t="s">
        <v>254</v>
      </c>
      <c r="F253" s="37" t="s">
        <v>1005</v>
      </c>
      <c r="G253" s="37" t="s">
        <v>1006</v>
      </c>
      <c r="H253" s="37"/>
      <c r="I253" s="38"/>
      <c r="J253" s="39">
        <v>0</v>
      </c>
      <c r="K253" s="39">
        <v>0</v>
      </c>
      <c r="L253" s="39">
        <v>0</v>
      </c>
      <c r="M253" s="44">
        <f>SUM(テーブル22[[#This Row],[1月]:[3月]])</f>
        <v>0</v>
      </c>
      <c r="N253" s="41"/>
      <c r="O253" s="39"/>
      <c r="P2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3" s="42">
        <v>0</v>
      </c>
      <c r="R253" s="42">
        <v>0</v>
      </c>
      <c r="S253" s="42">
        <v>0</v>
      </c>
      <c r="T253" s="42">
        <f>SUM(テーブル22[[#This Row],[4月]:[6月]])</f>
        <v>0</v>
      </c>
      <c r="U253" s="41"/>
      <c r="V253" s="42"/>
      <c r="W253" s="42">
        <f>IF(テーブル22[[#This Row],[1-3月残高]]="",テーブル22[[#This Row],[4-6月計]]-テーブル22[[#This Row],[入金額2]],IF(テーブル22[[#This Row],[1-3月残高]]&gt;0,テーブル22[[#This Row],[1-3月残高]]+テーブル22[[#This Row],[4-6月計]]-テーブル22[[#This Row],[入金額2]]))</f>
        <v>0</v>
      </c>
      <c r="X253" s="42"/>
      <c r="Y253" s="42"/>
      <c r="Z253" s="42"/>
      <c r="AA253" s="42">
        <f>SUM(テーブル22[[#This Row],[7月]:[9月]])</f>
        <v>0</v>
      </c>
      <c r="AB253" s="41"/>
      <c r="AC253" s="42"/>
      <c r="AD253" s="42">
        <f>IF(テーブル22[[#This Row],[1-6月残高]]=0,テーブル22[[#This Row],[7-9月計]]-テーブル22[[#This Row],[入金額3]],IF(テーブル22[[#This Row],[1-6月残高]]&gt;0,テーブル22[[#This Row],[1-6月残高]]+テーブル22[[#This Row],[7-9月計]]-テーブル22[[#This Row],[入金額3]]))</f>
        <v>0</v>
      </c>
      <c r="AE253" s="42"/>
      <c r="AF253" s="42"/>
      <c r="AG253" s="42"/>
      <c r="AH253" s="42">
        <f>SUM(テーブル22[[#This Row],[10月]:[12月]])</f>
        <v>0</v>
      </c>
      <c r="AI253" s="41"/>
      <c r="AJ253" s="42"/>
      <c r="AK253" s="42">
        <f>IF(テーブル22[[#This Row],[1-9月残高]]=0,テーブル22[[#This Row],[10-12月計]]-テーブル22[[#This Row],[入金額4]],IF(テーブル22[[#This Row],[1-9月残高]]&gt;0,テーブル22[[#This Row],[1-9月残高]]+テーブル22[[#This Row],[10-12月計]]-テーブル22[[#This Row],[入金額4]]))</f>
        <v>0</v>
      </c>
      <c r="AL253" s="42">
        <f>SUM(テーブル22[[#This Row],[1-3月計]],テーブル22[[#This Row],[4-6月計]],テーブル22[[#This Row],[7-9月計]],テーブル22[[#This Row],[10-12月計]]-テーブル22[[#This Row],[入金合計]])</f>
        <v>0</v>
      </c>
      <c r="AM253" s="42">
        <f>SUM(テーブル22[[#This Row],[入金額]],テーブル22[[#This Row],[入金額2]],テーブル22[[#This Row],[入金額3]],テーブル22[[#This Row],[入金額4]])</f>
        <v>0</v>
      </c>
      <c r="AN253" s="38">
        <f t="shared" si="3"/>
        <v>0</v>
      </c>
    </row>
    <row r="254" spans="1:40" hidden="1" x14ac:dyDescent="0.15">
      <c r="A254" s="43">
        <v>1540</v>
      </c>
      <c r="B254" s="38"/>
      <c r="C254" s="43"/>
      <c r="D254" s="37" t="s">
        <v>45</v>
      </c>
      <c r="E254" s="37" t="s">
        <v>169</v>
      </c>
      <c r="F254" s="37" t="s">
        <v>1007</v>
      </c>
      <c r="G254" s="37" t="s">
        <v>45</v>
      </c>
      <c r="H254" s="37"/>
      <c r="I254" s="38"/>
      <c r="J254" s="39">
        <v>0</v>
      </c>
      <c r="K254" s="39">
        <v>0</v>
      </c>
      <c r="L254" s="39">
        <v>300</v>
      </c>
      <c r="M254" s="44">
        <f>SUM(テーブル22[[#This Row],[1月]:[3月]])</f>
        <v>300</v>
      </c>
      <c r="N254" s="41">
        <v>41394</v>
      </c>
      <c r="O254" s="39">
        <v>300</v>
      </c>
      <c r="P2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4" s="42">
        <v>0</v>
      </c>
      <c r="R254" s="42">
        <v>0</v>
      </c>
      <c r="S254" s="42">
        <v>300</v>
      </c>
      <c r="T254" s="42">
        <f>SUM(テーブル22[[#This Row],[4月]:[6月]])</f>
        <v>300</v>
      </c>
      <c r="U254" s="41"/>
      <c r="V254" s="42"/>
      <c r="W254" s="42">
        <f>IF(テーブル22[[#This Row],[1-3月残高]]="",テーブル22[[#This Row],[4-6月計]]-テーブル22[[#This Row],[入金額2]],IF(テーブル22[[#This Row],[1-3月残高]]&gt;0,テーブル22[[#This Row],[1-3月残高]]+テーブル22[[#This Row],[4-6月計]]-テーブル22[[#This Row],[入金額2]]))</f>
        <v>300</v>
      </c>
      <c r="X254" s="42"/>
      <c r="Y254" s="42"/>
      <c r="Z254" s="42"/>
      <c r="AA254" s="42">
        <f>SUM(テーブル22[[#This Row],[7月]:[9月]])</f>
        <v>0</v>
      </c>
      <c r="AB254" s="41"/>
      <c r="AC254" s="42"/>
      <c r="AD254" s="42">
        <f>IF(テーブル22[[#This Row],[1-6月残高]]=0,テーブル22[[#This Row],[7-9月計]]-テーブル22[[#This Row],[入金額3]],IF(テーブル22[[#This Row],[1-6月残高]]&gt;0,テーブル22[[#This Row],[1-6月残高]]+テーブル22[[#This Row],[7-9月計]]-テーブル22[[#This Row],[入金額3]]))</f>
        <v>300</v>
      </c>
      <c r="AE254" s="42"/>
      <c r="AF254" s="42"/>
      <c r="AG254" s="42"/>
      <c r="AH254" s="42">
        <f>SUM(テーブル22[[#This Row],[10月]:[12月]])</f>
        <v>0</v>
      </c>
      <c r="AI254" s="41"/>
      <c r="AJ254" s="42"/>
      <c r="AK254" s="42">
        <f>IF(テーブル22[[#This Row],[1-9月残高]]=0,テーブル22[[#This Row],[10-12月計]]-テーブル22[[#This Row],[入金額4]],IF(テーブル22[[#This Row],[1-9月残高]]&gt;0,テーブル22[[#This Row],[1-9月残高]]+テーブル22[[#This Row],[10-12月計]]-テーブル22[[#This Row],[入金額4]]))</f>
        <v>300</v>
      </c>
      <c r="AL254" s="42">
        <f>SUM(テーブル22[[#This Row],[1-3月計]],テーブル22[[#This Row],[4-6月計]],テーブル22[[#This Row],[7-9月計]],テーブル22[[#This Row],[10-12月計]]-テーブル22[[#This Row],[入金合計]])</f>
        <v>300</v>
      </c>
      <c r="AM254" s="42">
        <f>SUM(テーブル22[[#This Row],[入金額]],テーブル22[[#This Row],[入金額2]],テーブル22[[#This Row],[入金額3]],テーブル22[[#This Row],[入金額4]])</f>
        <v>300</v>
      </c>
      <c r="AN254" s="38">
        <f t="shared" si="3"/>
        <v>600</v>
      </c>
    </row>
    <row r="255" spans="1:40" s="4" customFormat="1" hidden="1" x14ac:dyDescent="0.15">
      <c r="A255" s="45">
        <v>1541</v>
      </c>
      <c r="B255" s="46" t="s">
        <v>1864</v>
      </c>
      <c r="C255" s="46"/>
      <c r="D255" s="46" t="s">
        <v>1008</v>
      </c>
      <c r="E255" s="37" t="s">
        <v>169</v>
      </c>
      <c r="F255" s="37" t="s">
        <v>1009</v>
      </c>
      <c r="G255" s="37" t="s">
        <v>1010</v>
      </c>
      <c r="H255" s="37" t="s">
        <v>335</v>
      </c>
      <c r="I255" s="46"/>
      <c r="J255" s="64">
        <v>0</v>
      </c>
      <c r="K255" s="64">
        <v>0</v>
      </c>
      <c r="L255" s="64">
        <v>150</v>
      </c>
      <c r="M255" s="49">
        <f>SUM(テーブル22[[#This Row],[1月]:[3月]])</f>
        <v>150</v>
      </c>
      <c r="N255" s="52">
        <v>41379</v>
      </c>
      <c r="O255" s="48">
        <v>150</v>
      </c>
      <c r="P255"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5" s="51">
        <v>0</v>
      </c>
      <c r="R255" s="51">
        <v>390</v>
      </c>
      <c r="S255" s="51">
        <v>420</v>
      </c>
      <c r="T255" s="51">
        <f>SUM(テーブル22[[#This Row],[4月]:[6月]])</f>
        <v>810</v>
      </c>
      <c r="U255" s="52"/>
      <c r="V255" s="51"/>
      <c r="W255" s="51">
        <f>IF(テーブル22[[#This Row],[1-3月残高]]="",テーブル22[[#This Row],[4-6月計]]-テーブル22[[#This Row],[入金額2]],IF(テーブル22[[#This Row],[1-3月残高]]&gt;0,テーブル22[[#This Row],[1-3月残高]]+テーブル22[[#This Row],[4-6月計]]-テーブル22[[#This Row],[入金額2]]))</f>
        <v>810</v>
      </c>
      <c r="X255" s="51"/>
      <c r="Y255" s="51"/>
      <c r="Z255" s="51"/>
      <c r="AA255" s="51">
        <f>SUM(テーブル22[[#This Row],[7月]:[9月]])</f>
        <v>0</v>
      </c>
      <c r="AB255" s="52"/>
      <c r="AC255" s="51"/>
      <c r="AD255" s="51">
        <f>IF(テーブル22[[#This Row],[1-6月残高]]=0,テーブル22[[#This Row],[7-9月計]]-テーブル22[[#This Row],[入金額3]],IF(テーブル22[[#This Row],[1-6月残高]]&gt;0,テーブル22[[#This Row],[1-6月残高]]+テーブル22[[#This Row],[7-9月計]]-テーブル22[[#This Row],[入金額3]]))</f>
        <v>810</v>
      </c>
      <c r="AE255" s="51"/>
      <c r="AF255" s="51"/>
      <c r="AG255" s="51"/>
      <c r="AH255" s="51">
        <f>SUM(テーブル22[[#This Row],[10月]:[12月]])</f>
        <v>0</v>
      </c>
      <c r="AI255" s="52"/>
      <c r="AJ255" s="51"/>
      <c r="AK255" s="51">
        <f>IF(テーブル22[[#This Row],[1-9月残高]]=0,テーブル22[[#This Row],[10-12月計]]-テーブル22[[#This Row],[入金額4]],IF(テーブル22[[#This Row],[1-9月残高]]&gt;0,テーブル22[[#This Row],[1-9月残高]]+テーブル22[[#This Row],[10-12月計]]-テーブル22[[#This Row],[入金額4]]))</f>
        <v>810</v>
      </c>
      <c r="AL255" s="51">
        <f>SUM(テーブル22[[#This Row],[1-3月計]],テーブル22[[#This Row],[4-6月計]],テーブル22[[#This Row],[7-9月計]],テーブル22[[#This Row],[10-12月計]]-テーブル22[[#This Row],[入金合計]])</f>
        <v>810</v>
      </c>
      <c r="AM255" s="51">
        <f>SUM(テーブル22[[#This Row],[入金額]],テーブル22[[#This Row],[入金額2]],テーブル22[[#This Row],[入金額3]],テーブル22[[#This Row],[入金額4]])</f>
        <v>150</v>
      </c>
      <c r="AN255" s="46">
        <f t="shared" si="3"/>
        <v>960</v>
      </c>
    </row>
    <row r="256" spans="1:40" hidden="1" x14ac:dyDescent="0.15">
      <c r="A256" s="43">
        <v>1542</v>
      </c>
      <c r="B256" s="38"/>
      <c r="C256" s="43"/>
      <c r="D256" s="37" t="s">
        <v>257</v>
      </c>
      <c r="E256" s="37" t="s">
        <v>1011</v>
      </c>
      <c r="F256" s="37" t="s">
        <v>1012</v>
      </c>
      <c r="G256" s="37" t="s">
        <v>1013</v>
      </c>
      <c r="H256" s="37" t="s">
        <v>336</v>
      </c>
      <c r="I256" s="38"/>
      <c r="J256" s="39">
        <v>420</v>
      </c>
      <c r="K256" s="39">
        <v>690</v>
      </c>
      <c r="L256" s="39">
        <v>1050</v>
      </c>
      <c r="M256" s="44">
        <f>SUM(テーブル22[[#This Row],[1月]:[3月]])</f>
        <v>2160</v>
      </c>
      <c r="N256" s="41"/>
      <c r="O256" s="39"/>
      <c r="P256"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2160</v>
      </c>
      <c r="Q256" s="42">
        <v>1020</v>
      </c>
      <c r="R256" s="42">
        <v>1755</v>
      </c>
      <c r="S256" s="42">
        <v>0</v>
      </c>
      <c r="T256" s="42">
        <f>SUM(テーブル22[[#This Row],[4月]:[6月]])</f>
        <v>2775</v>
      </c>
      <c r="U256" s="41"/>
      <c r="V256" s="42"/>
      <c r="W256" s="42">
        <f>IF(テーブル22[[#This Row],[1-3月残高]]="",テーブル22[[#This Row],[4-6月計]]-テーブル22[[#This Row],[入金額2]],IF(テーブル22[[#This Row],[1-3月残高]]&gt;0,テーブル22[[#This Row],[1-3月残高]]+テーブル22[[#This Row],[4-6月計]]-テーブル22[[#This Row],[入金額2]]))</f>
        <v>4935</v>
      </c>
      <c r="X256" s="42"/>
      <c r="Y256" s="42"/>
      <c r="Z256" s="42"/>
      <c r="AA256" s="42">
        <f>SUM(テーブル22[[#This Row],[7月]:[9月]])</f>
        <v>0</v>
      </c>
      <c r="AB256" s="41"/>
      <c r="AC256" s="42"/>
      <c r="AD256" s="42">
        <f>IF(テーブル22[[#This Row],[1-6月残高]]=0,テーブル22[[#This Row],[7-9月計]]-テーブル22[[#This Row],[入金額3]],IF(テーブル22[[#This Row],[1-6月残高]]&gt;0,テーブル22[[#This Row],[1-6月残高]]+テーブル22[[#This Row],[7-9月計]]-テーブル22[[#This Row],[入金額3]]))</f>
        <v>4935</v>
      </c>
      <c r="AE256" s="42"/>
      <c r="AF256" s="42"/>
      <c r="AG256" s="42"/>
      <c r="AH256" s="42">
        <f>SUM(テーブル22[[#This Row],[10月]:[12月]])</f>
        <v>0</v>
      </c>
      <c r="AI256" s="41"/>
      <c r="AJ256" s="42"/>
      <c r="AK256" s="42">
        <f>IF(テーブル22[[#This Row],[1-9月残高]]=0,テーブル22[[#This Row],[10-12月計]]-テーブル22[[#This Row],[入金額4]],IF(テーブル22[[#This Row],[1-9月残高]]&gt;0,テーブル22[[#This Row],[1-9月残高]]+テーブル22[[#This Row],[10-12月計]]-テーブル22[[#This Row],[入金額4]]))</f>
        <v>4935</v>
      </c>
      <c r="AL256" s="42">
        <f>SUM(テーブル22[[#This Row],[1-3月計]],テーブル22[[#This Row],[4-6月計]],テーブル22[[#This Row],[7-9月計]],テーブル22[[#This Row],[10-12月計]]-テーブル22[[#This Row],[入金合計]])</f>
        <v>4935</v>
      </c>
      <c r="AM256" s="42">
        <f>SUM(テーブル22[[#This Row],[入金額]],テーブル22[[#This Row],[入金額2]],テーブル22[[#This Row],[入金額3]],テーブル22[[#This Row],[入金額4]])</f>
        <v>0</v>
      </c>
      <c r="AN256" s="38">
        <f t="shared" si="3"/>
        <v>4935</v>
      </c>
    </row>
    <row r="257" spans="1:40" hidden="1" x14ac:dyDescent="0.15">
      <c r="A257" s="43">
        <v>1543</v>
      </c>
      <c r="B257" s="38"/>
      <c r="C257" s="43"/>
      <c r="D257" s="37" t="s">
        <v>288</v>
      </c>
      <c r="E257" s="37" t="s">
        <v>254</v>
      </c>
      <c r="F257" s="37" t="s">
        <v>1014</v>
      </c>
      <c r="G257" s="37" t="s">
        <v>288</v>
      </c>
      <c r="H257" s="37" t="s">
        <v>1015</v>
      </c>
      <c r="I257" s="38"/>
      <c r="J257" s="39">
        <v>0</v>
      </c>
      <c r="K257" s="39">
        <v>0</v>
      </c>
      <c r="L257" s="39">
        <v>0</v>
      </c>
      <c r="M257" s="44">
        <f>SUM(テーブル22[[#This Row],[1月]:[3月]])</f>
        <v>0</v>
      </c>
      <c r="N257" s="41"/>
      <c r="O257" s="39"/>
      <c r="P2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7" s="42">
        <v>0</v>
      </c>
      <c r="R257" s="42">
        <v>0</v>
      </c>
      <c r="S257" s="42">
        <v>0</v>
      </c>
      <c r="T257" s="42">
        <f>SUM(テーブル22[[#This Row],[4月]:[6月]])</f>
        <v>0</v>
      </c>
      <c r="U257" s="41"/>
      <c r="V257" s="42"/>
      <c r="W257" s="42">
        <f>IF(テーブル22[[#This Row],[1-3月残高]]="",テーブル22[[#This Row],[4-6月計]]-テーブル22[[#This Row],[入金額2]],IF(テーブル22[[#This Row],[1-3月残高]]&gt;0,テーブル22[[#This Row],[1-3月残高]]+テーブル22[[#This Row],[4-6月計]]-テーブル22[[#This Row],[入金額2]]))</f>
        <v>0</v>
      </c>
      <c r="X257" s="42"/>
      <c r="Y257" s="42"/>
      <c r="Z257" s="42"/>
      <c r="AA257" s="42">
        <f>SUM(テーブル22[[#This Row],[7月]:[9月]])</f>
        <v>0</v>
      </c>
      <c r="AB257" s="41"/>
      <c r="AC257" s="42"/>
      <c r="AD257" s="42">
        <f>IF(テーブル22[[#This Row],[1-6月残高]]=0,テーブル22[[#This Row],[7-9月計]]-テーブル22[[#This Row],[入金額3]],IF(テーブル22[[#This Row],[1-6月残高]]&gt;0,テーブル22[[#This Row],[1-6月残高]]+テーブル22[[#This Row],[7-9月計]]-テーブル22[[#This Row],[入金額3]]))</f>
        <v>0</v>
      </c>
      <c r="AE257" s="42"/>
      <c r="AF257" s="42"/>
      <c r="AG257" s="42"/>
      <c r="AH257" s="42">
        <f>SUM(テーブル22[[#This Row],[10月]:[12月]])</f>
        <v>0</v>
      </c>
      <c r="AI257" s="41"/>
      <c r="AJ257" s="42"/>
      <c r="AK257" s="42">
        <f>IF(テーブル22[[#This Row],[1-9月残高]]=0,テーブル22[[#This Row],[10-12月計]]-テーブル22[[#This Row],[入金額4]],IF(テーブル22[[#This Row],[1-9月残高]]&gt;0,テーブル22[[#This Row],[1-9月残高]]+テーブル22[[#This Row],[10-12月計]]-テーブル22[[#This Row],[入金額4]]))</f>
        <v>0</v>
      </c>
      <c r="AL257" s="42">
        <f>SUM(テーブル22[[#This Row],[1-3月計]],テーブル22[[#This Row],[4-6月計]],テーブル22[[#This Row],[7-9月計]],テーブル22[[#This Row],[10-12月計]]-テーブル22[[#This Row],[入金合計]])</f>
        <v>0</v>
      </c>
      <c r="AM257" s="42">
        <f>SUM(テーブル22[[#This Row],[入金額]],テーブル22[[#This Row],[入金額2]],テーブル22[[#This Row],[入金額3]],テーブル22[[#This Row],[入金額4]])</f>
        <v>0</v>
      </c>
      <c r="AN257" s="38">
        <f t="shared" si="3"/>
        <v>0</v>
      </c>
    </row>
    <row r="258" spans="1:40" hidden="1" x14ac:dyDescent="0.15">
      <c r="A258" s="43">
        <v>1544</v>
      </c>
      <c r="B258" s="38"/>
      <c r="C258" s="43"/>
      <c r="D258" s="37" t="s">
        <v>1016</v>
      </c>
      <c r="E258" s="37" t="s">
        <v>169</v>
      </c>
      <c r="F258" s="37" t="s">
        <v>1017</v>
      </c>
      <c r="G258" s="37" t="s">
        <v>1018</v>
      </c>
      <c r="H258" s="37" t="s">
        <v>1019</v>
      </c>
      <c r="I258" s="38"/>
      <c r="J258" s="39">
        <v>660</v>
      </c>
      <c r="K258" s="39">
        <v>0</v>
      </c>
      <c r="L258" s="39">
        <v>0</v>
      </c>
      <c r="M258" s="44">
        <f>SUM(テーブル22[[#This Row],[1月]:[3月]])</f>
        <v>660</v>
      </c>
      <c r="N258" s="41"/>
      <c r="O258" s="39"/>
      <c r="P258"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660</v>
      </c>
      <c r="Q258" s="42">
        <v>0</v>
      </c>
      <c r="R258" s="42">
        <v>0</v>
      </c>
      <c r="S258" s="42">
        <v>0</v>
      </c>
      <c r="T258" s="42">
        <f>SUM(テーブル22[[#This Row],[4月]:[6月]])</f>
        <v>0</v>
      </c>
      <c r="U258" s="41"/>
      <c r="V258" s="42"/>
      <c r="W258" s="42">
        <f>IF(テーブル22[[#This Row],[1-3月残高]]="",テーブル22[[#This Row],[4-6月計]]-テーブル22[[#This Row],[入金額2]],IF(テーブル22[[#This Row],[1-3月残高]]&gt;0,テーブル22[[#This Row],[1-3月残高]]+テーブル22[[#This Row],[4-6月計]]-テーブル22[[#This Row],[入金額2]]))</f>
        <v>660</v>
      </c>
      <c r="X258" s="42"/>
      <c r="Y258" s="42"/>
      <c r="Z258" s="42"/>
      <c r="AA258" s="42">
        <f>SUM(テーブル22[[#This Row],[7月]:[9月]])</f>
        <v>0</v>
      </c>
      <c r="AB258" s="41"/>
      <c r="AC258" s="42"/>
      <c r="AD258" s="42">
        <f>IF(テーブル22[[#This Row],[1-6月残高]]=0,テーブル22[[#This Row],[7-9月計]]-テーブル22[[#This Row],[入金額3]],IF(テーブル22[[#This Row],[1-6月残高]]&gt;0,テーブル22[[#This Row],[1-6月残高]]+テーブル22[[#This Row],[7-9月計]]-テーブル22[[#This Row],[入金額3]]))</f>
        <v>660</v>
      </c>
      <c r="AE258" s="42"/>
      <c r="AF258" s="42"/>
      <c r="AG258" s="42"/>
      <c r="AH258" s="42">
        <f>SUM(テーブル22[[#This Row],[10月]:[12月]])</f>
        <v>0</v>
      </c>
      <c r="AI258" s="41"/>
      <c r="AJ258" s="42"/>
      <c r="AK258" s="42">
        <f>IF(テーブル22[[#This Row],[1-9月残高]]=0,テーブル22[[#This Row],[10-12月計]]-テーブル22[[#This Row],[入金額4]],IF(テーブル22[[#This Row],[1-9月残高]]&gt;0,テーブル22[[#This Row],[1-9月残高]]+テーブル22[[#This Row],[10-12月計]]-テーブル22[[#This Row],[入金額4]]))</f>
        <v>660</v>
      </c>
      <c r="AL258" s="42">
        <f>SUM(テーブル22[[#This Row],[1-3月計]],テーブル22[[#This Row],[4-6月計]],テーブル22[[#This Row],[7-9月計]],テーブル22[[#This Row],[10-12月計]]-テーブル22[[#This Row],[入金合計]])</f>
        <v>660</v>
      </c>
      <c r="AM258" s="42">
        <f>SUM(テーブル22[[#This Row],[入金額]],テーブル22[[#This Row],[入金額2]],テーブル22[[#This Row],[入金額3]],テーブル22[[#This Row],[入金額4]])</f>
        <v>0</v>
      </c>
      <c r="AN258" s="38">
        <f t="shared" si="3"/>
        <v>660</v>
      </c>
    </row>
    <row r="259" spans="1:40" hidden="1" x14ac:dyDescent="0.15">
      <c r="A259" s="43">
        <v>1545</v>
      </c>
      <c r="B259" s="38"/>
      <c r="C259" s="43"/>
      <c r="D259" s="37" t="s">
        <v>1020</v>
      </c>
      <c r="E259" s="37" t="s">
        <v>268</v>
      </c>
      <c r="F259" s="37" t="s">
        <v>1021</v>
      </c>
      <c r="G259" s="37" t="s">
        <v>1022</v>
      </c>
      <c r="H259" s="37" t="s">
        <v>1023</v>
      </c>
      <c r="I259" s="38"/>
      <c r="J259" s="39">
        <v>0</v>
      </c>
      <c r="K259" s="39">
        <v>0</v>
      </c>
      <c r="L259" s="39">
        <v>0</v>
      </c>
      <c r="M259" s="44">
        <f>SUM(テーブル22[[#This Row],[1月]:[3月]])</f>
        <v>0</v>
      </c>
      <c r="N259" s="41"/>
      <c r="O259" s="39"/>
      <c r="P2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59" s="42">
        <v>1665</v>
      </c>
      <c r="R259" s="42">
        <v>0</v>
      </c>
      <c r="S259" s="42">
        <v>0</v>
      </c>
      <c r="T259" s="42">
        <f>SUM(テーブル22[[#This Row],[4月]:[6月]])</f>
        <v>1665</v>
      </c>
      <c r="U259" s="41"/>
      <c r="V259" s="42"/>
      <c r="W259" s="42">
        <f>IF(テーブル22[[#This Row],[1-3月残高]]="",テーブル22[[#This Row],[4-6月計]]-テーブル22[[#This Row],[入金額2]],IF(テーブル22[[#This Row],[1-3月残高]]&gt;0,テーブル22[[#This Row],[1-3月残高]]+テーブル22[[#This Row],[4-6月計]]-テーブル22[[#This Row],[入金額2]]))</f>
        <v>1665</v>
      </c>
      <c r="X259" s="42"/>
      <c r="Y259" s="42"/>
      <c r="Z259" s="42"/>
      <c r="AA259" s="42">
        <f>SUM(テーブル22[[#This Row],[7月]:[9月]])</f>
        <v>0</v>
      </c>
      <c r="AB259" s="41"/>
      <c r="AC259" s="42"/>
      <c r="AD259" s="42">
        <f>IF(テーブル22[[#This Row],[1-6月残高]]=0,テーブル22[[#This Row],[7-9月計]]-テーブル22[[#This Row],[入金額3]],IF(テーブル22[[#This Row],[1-6月残高]]&gt;0,テーブル22[[#This Row],[1-6月残高]]+テーブル22[[#This Row],[7-9月計]]-テーブル22[[#This Row],[入金額3]]))</f>
        <v>1665</v>
      </c>
      <c r="AE259" s="42"/>
      <c r="AF259" s="42"/>
      <c r="AG259" s="42"/>
      <c r="AH259" s="42">
        <f>SUM(テーブル22[[#This Row],[10月]:[12月]])</f>
        <v>0</v>
      </c>
      <c r="AI259" s="41"/>
      <c r="AJ259" s="42"/>
      <c r="AK259" s="42">
        <f>IF(テーブル22[[#This Row],[1-9月残高]]=0,テーブル22[[#This Row],[10-12月計]]-テーブル22[[#This Row],[入金額4]],IF(テーブル22[[#This Row],[1-9月残高]]&gt;0,テーブル22[[#This Row],[1-9月残高]]+テーブル22[[#This Row],[10-12月計]]-テーブル22[[#This Row],[入金額4]]))</f>
        <v>1665</v>
      </c>
      <c r="AL259" s="42">
        <f>SUM(テーブル22[[#This Row],[1-3月計]],テーブル22[[#This Row],[4-6月計]],テーブル22[[#This Row],[7-9月計]],テーブル22[[#This Row],[10-12月計]]-テーブル22[[#This Row],[入金合計]])</f>
        <v>1665</v>
      </c>
      <c r="AM259" s="42">
        <f>SUM(テーブル22[[#This Row],[入金額]],テーブル22[[#This Row],[入金額2]],テーブル22[[#This Row],[入金額3]],テーブル22[[#This Row],[入金額4]])</f>
        <v>0</v>
      </c>
      <c r="AN259" s="38">
        <f t="shared" si="3"/>
        <v>1665</v>
      </c>
    </row>
    <row r="260" spans="1:40" hidden="1" x14ac:dyDescent="0.15">
      <c r="A260" s="43">
        <v>1546</v>
      </c>
      <c r="B260" s="38"/>
      <c r="C260" s="43"/>
      <c r="D260" s="37" t="s">
        <v>1024</v>
      </c>
      <c r="E260" s="37" t="s">
        <v>1025</v>
      </c>
      <c r="F260" s="37" t="s">
        <v>1026</v>
      </c>
      <c r="G260" s="37" t="s">
        <v>1024</v>
      </c>
      <c r="H260" s="37" t="s">
        <v>1027</v>
      </c>
      <c r="I260" s="38"/>
      <c r="J260" s="39">
        <v>0</v>
      </c>
      <c r="K260" s="39">
        <v>0</v>
      </c>
      <c r="L260" s="39">
        <v>0</v>
      </c>
      <c r="M260" s="44">
        <f>SUM(テーブル22[[#This Row],[1月]:[3月]])</f>
        <v>0</v>
      </c>
      <c r="N260" s="41"/>
      <c r="O260" s="39"/>
      <c r="P2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0" s="42">
        <v>0</v>
      </c>
      <c r="R260" s="42">
        <v>0</v>
      </c>
      <c r="S260" s="42">
        <v>0</v>
      </c>
      <c r="T260" s="42">
        <f>SUM(テーブル22[[#This Row],[4月]:[6月]])</f>
        <v>0</v>
      </c>
      <c r="U260" s="41"/>
      <c r="V260" s="42"/>
      <c r="W260" s="42">
        <f>IF(テーブル22[[#This Row],[1-3月残高]]="",テーブル22[[#This Row],[4-6月計]]-テーブル22[[#This Row],[入金額2]],IF(テーブル22[[#This Row],[1-3月残高]]&gt;0,テーブル22[[#This Row],[1-3月残高]]+テーブル22[[#This Row],[4-6月計]]-テーブル22[[#This Row],[入金額2]]))</f>
        <v>0</v>
      </c>
      <c r="X260" s="42"/>
      <c r="Y260" s="42"/>
      <c r="Z260" s="42"/>
      <c r="AA260" s="42">
        <f>SUM(テーブル22[[#This Row],[7月]:[9月]])</f>
        <v>0</v>
      </c>
      <c r="AB260" s="41"/>
      <c r="AC260" s="42"/>
      <c r="AD260" s="42">
        <f>IF(テーブル22[[#This Row],[1-6月残高]]=0,テーブル22[[#This Row],[7-9月計]]-テーブル22[[#This Row],[入金額3]],IF(テーブル22[[#This Row],[1-6月残高]]&gt;0,テーブル22[[#This Row],[1-6月残高]]+テーブル22[[#This Row],[7-9月計]]-テーブル22[[#This Row],[入金額3]]))</f>
        <v>0</v>
      </c>
      <c r="AE260" s="42"/>
      <c r="AF260" s="42"/>
      <c r="AG260" s="42"/>
      <c r="AH260" s="42">
        <f>SUM(テーブル22[[#This Row],[10月]:[12月]])</f>
        <v>0</v>
      </c>
      <c r="AI260" s="41"/>
      <c r="AJ260" s="42"/>
      <c r="AK260" s="42">
        <f>IF(テーブル22[[#This Row],[1-9月残高]]=0,テーブル22[[#This Row],[10-12月計]]-テーブル22[[#This Row],[入金額4]],IF(テーブル22[[#This Row],[1-9月残高]]&gt;0,テーブル22[[#This Row],[1-9月残高]]+テーブル22[[#This Row],[10-12月計]]-テーブル22[[#This Row],[入金額4]]))</f>
        <v>0</v>
      </c>
      <c r="AL260" s="42">
        <f>SUM(テーブル22[[#This Row],[1-3月計]],テーブル22[[#This Row],[4-6月計]],テーブル22[[#This Row],[7-9月計]],テーブル22[[#This Row],[10-12月計]]-テーブル22[[#This Row],[入金合計]])</f>
        <v>0</v>
      </c>
      <c r="AM260" s="42">
        <f>SUM(テーブル22[[#This Row],[入金額]],テーブル22[[#This Row],[入金額2]],テーブル22[[#This Row],[入金額3]],テーブル22[[#This Row],[入金額4]])</f>
        <v>0</v>
      </c>
      <c r="AN260" s="38">
        <f t="shared" si="3"/>
        <v>0</v>
      </c>
    </row>
    <row r="261" spans="1:40" hidden="1" x14ac:dyDescent="0.15">
      <c r="A261" s="43">
        <v>1547</v>
      </c>
      <c r="B261" s="38"/>
      <c r="C261" s="43"/>
      <c r="D261" s="37" t="s">
        <v>1873</v>
      </c>
      <c r="E261" s="37"/>
      <c r="F261" s="37"/>
      <c r="G261" s="37"/>
      <c r="H261" s="37"/>
      <c r="I261" s="38"/>
      <c r="J261" s="39">
        <v>2400</v>
      </c>
      <c r="K261" s="39">
        <v>0</v>
      </c>
      <c r="L261" s="39">
        <v>2985</v>
      </c>
      <c r="M261" s="44">
        <f>SUM(テーブル22[[#This Row],[1月]:[3月]])</f>
        <v>5385</v>
      </c>
      <c r="N261" s="41">
        <v>41375</v>
      </c>
      <c r="O261" s="39">
        <v>5385</v>
      </c>
      <c r="P2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1" s="42">
        <v>0</v>
      </c>
      <c r="R261" s="42">
        <v>2415</v>
      </c>
      <c r="S261" s="42">
        <v>0</v>
      </c>
      <c r="T261" s="42">
        <f>SUM(テーブル22[[#This Row],[4月]:[6月]])</f>
        <v>2415</v>
      </c>
      <c r="U261" s="41"/>
      <c r="V261" s="42"/>
      <c r="W261" s="42">
        <f>IF(テーブル22[[#This Row],[1-3月残高]]="",テーブル22[[#This Row],[4-6月計]]-テーブル22[[#This Row],[入金額2]],IF(テーブル22[[#This Row],[1-3月残高]]&gt;0,テーブル22[[#This Row],[1-3月残高]]+テーブル22[[#This Row],[4-6月計]]-テーブル22[[#This Row],[入金額2]]))</f>
        <v>2415</v>
      </c>
      <c r="X261" s="42"/>
      <c r="Y261" s="42"/>
      <c r="Z261" s="42"/>
      <c r="AA261" s="42">
        <f>SUM(テーブル22[[#This Row],[7月]:[9月]])</f>
        <v>0</v>
      </c>
      <c r="AB261" s="41"/>
      <c r="AC261" s="42"/>
      <c r="AD261" s="42">
        <f>IF(テーブル22[[#This Row],[1-6月残高]]=0,テーブル22[[#This Row],[7-9月計]]-テーブル22[[#This Row],[入金額3]],IF(テーブル22[[#This Row],[1-6月残高]]&gt;0,テーブル22[[#This Row],[1-6月残高]]+テーブル22[[#This Row],[7-9月計]]-テーブル22[[#This Row],[入金額3]]))</f>
        <v>2415</v>
      </c>
      <c r="AE261" s="42"/>
      <c r="AF261" s="42"/>
      <c r="AG261" s="42"/>
      <c r="AH261" s="42">
        <f>SUM(テーブル22[[#This Row],[10月]:[12月]])</f>
        <v>0</v>
      </c>
      <c r="AI261" s="41"/>
      <c r="AJ261" s="42"/>
      <c r="AK261" s="42">
        <f>IF(テーブル22[[#This Row],[1-9月残高]]=0,テーブル22[[#This Row],[10-12月計]]-テーブル22[[#This Row],[入金額4]],IF(テーブル22[[#This Row],[1-9月残高]]&gt;0,テーブル22[[#This Row],[1-9月残高]]+テーブル22[[#This Row],[10-12月計]]-テーブル22[[#This Row],[入金額4]]))</f>
        <v>2415</v>
      </c>
      <c r="AL261" s="42">
        <f>SUM(テーブル22[[#This Row],[1-3月計]],テーブル22[[#This Row],[4-6月計]],テーブル22[[#This Row],[7-9月計]],テーブル22[[#This Row],[10-12月計]]-テーブル22[[#This Row],[入金合計]])</f>
        <v>2415</v>
      </c>
      <c r="AM261" s="42">
        <f>SUM(テーブル22[[#This Row],[入金額]],テーブル22[[#This Row],[入金額2]],テーブル22[[#This Row],[入金額3]],テーブル22[[#This Row],[入金額4]])</f>
        <v>5385</v>
      </c>
      <c r="AN261" s="38">
        <f t="shared" si="3"/>
        <v>7800</v>
      </c>
    </row>
    <row r="262" spans="1:40" hidden="1" x14ac:dyDescent="0.15">
      <c r="A262" s="43">
        <v>1601</v>
      </c>
      <c r="B262" s="38"/>
      <c r="C262" s="43"/>
      <c r="D262" s="37" t="s">
        <v>1028</v>
      </c>
      <c r="E262" s="37" t="s">
        <v>53</v>
      </c>
      <c r="F262" s="37" t="s">
        <v>1029</v>
      </c>
      <c r="G262" s="37" t="s">
        <v>1030</v>
      </c>
      <c r="H262" s="37" t="s">
        <v>337</v>
      </c>
      <c r="I262" s="38"/>
      <c r="J262" s="39">
        <v>0</v>
      </c>
      <c r="K262" s="39">
        <v>0</v>
      </c>
      <c r="L262" s="39">
        <v>0</v>
      </c>
      <c r="M262" s="44">
        <f>SUM(テーブル22[[#This Row],[1月]:[3月]])</f>
        <v>0</v>
      </c>
      <c r="N262" s="41"/>
      <c r="O262" s="39"/>
      <c r="P2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2" s="42">
        <v>0</v>
      </c>
      <c r="R262" s="42">
        <v>0</v>
      </c>
      <c r="S262" s="42">
        <v>0</v>
      </c>
      <c r="T262" s="42">
        <f>SUM(テーブル22[[#This Row],[4月]:[6月]])</f>
        <v>0</v>
      </c>
      <c r="U262" s="41"/>
      <c r="V262" s="42"/>
      <c r="W262" s="42">
        <f>IF(テーブル22[[#This Row],[1-3月残高]]="",テーブル22[[#This Row],[4-6月計]]-テーブル22[[#This Row],[入金額2]],IF(テーブル22[[#This Row],[1-3月残高]]&gt;0,テーブル22[[#This Row],[1-3月残高]]+テーブル22[[#This Row],[4-6月計]]-テーブル22[[#This Row],[入金額2]]))</f>
        <v>0</v>
      </c>
      <c r="X262" s="42"/>
      <c r="Y262" s="42"/>
      <c r="Z262" s="42"/>
      <c r="AA262" s="42">
        <f>SUM(テーブル22[[#This Row],[7月]:[9月]])</f>
        <v>0</v>
      </c>
      <c r="AB262" s="41"/>
      <c r="AC262" s="42"/>
      <c r="AD262" s="42">
        <f>IF(テーブル22[[#This Row],[1-6月残高]]=0,テーブル22[[#This Row],[7-9月計]]-テーブル22[[#This Row],[入金額3]],IF(テーブル22[[#This Row],[1-6月残高]]&gt;0,テーブル22[[#This Row],[1-6月残高]]+テーブル22[[#This Row],[7-9月計]]-テーブル22[[#This Row],[入金額3]]))</f>
        <v>0</v>
      </c>
      <c r="AE262" s="42"/>
      <c r="AF262" s="42"/>
      <c r="AG262" s="42"/>
      <c r="AH262" s="42">
        <f>SUM(テーブル22[[#This Row],[10月]:[12月]])</f>
        <v>0</v>
      </c>
      <c r="AI262" s="41"/>
      <c r="AJ262" s="42"/>
      <c r="AK262" s="42">
        <f>IF(テーブル22[[#This Row],[1-9月残高]]=0,テーブル22[[#This Row],[10-12月計]]-テーブル22[[#This Row],[入金額4]],IF(テーブル22[[#This Row],[1-9月残高]]&gt;0,テーブル22[[#This Row],[1-9月残高]]+テーブル22[[#This Row],[10-12月計]]-テーブル22[[#This Row],[入金額4]]))</f>
        <v>0</v>
      </c>
      <c r="AL262" s="42">
        <f>SUM(テーブル22[[#This Row],[1-3月計]],テーブル22[[#This Row],[4-6月計]],テーブル22[[#This Row],[7-9月計]],テーブル22[[#This Row],[10-12月計]]-テーブル22[[#This Row],[入金合計]])</f>
        <v>0</v>
      </c>
      <c r="AM262" s="42">
        <f>SUM(テーブル22[[#This Row],[入金額]],テーブル22[[#This Row],[入金額2]],テーブル22[[#This Row],[入金額3]],テーブル22[[#This Row],[入金額4]])</f>
        <v>0</v>
      </c>
      <c r="AN262" s="38">
        <f t="shared" si="3"/>
        <v>0</v>
      </c>
    </row>
    <row r="263" spans="1:40" hidden="1" x14ac:dyDescent="0.15">
      <c r="A263" s="43">
        <v>1602</v>
      </c>
      <c r="B263" s="38"/>
      <c r="C263" s="43"/>
      <c r="D263" s="37" t="s">
        <v>458</v>
      </c>
      <c r="E263" s="37" t="s">
        <v>338</v>
      </c>
      <c r="F263" s="37" t="s">
        <v>1031</v>
      </c>
      <c r="G263" s="37" t="s">
        <v>1032</v>
      </c>
      <c r="H263" s="37" t="s">
        <v>1033</v>
      </c>
      <c r="I263" s="38"/>
      <c r="J263" s="39">
        <v>263760</v>
      </c>
      <c r="K263" s="39">
        <v>194160</v>
      </c>
      <c r="L263" s="39">
        <v>159435</v>
      </c>
      <c r="M263" s="44">
        <f>SUM(テーブル22[[#This Row],[1月]:[3月]])</f>
        <v>617355</v>
      </c>
      <c r="N263" s="41">
        <v>41394</v>
      </c>
      <c r="O263" s="39">
        <v>617355</v>
      </c>
      <c r="P2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3" s="42">
        <v>171735</v>
      </c>
      <c r="R263" s="42">
        <v>174930</v>
      </c>
      <c r="S263" s="42">
        <v>174600</v>
      </c>
      <c r="T263" s="42">
        <f>SUM(テーブル22[[#This Row],[4月]:[6月]])</f>
        <v>521265</v>
      </c>
      <c r="U263" s="41"/>
      <c r="V263" s="42"/>
      <c r="W263" s="42">
        <f>IF(テーブル22[[#This Row],[1-3月残高]]="",テーブル22[[#This Row],[4-6月計]]-テーブル22[[#This Row],[入金額2]],IF(テーブル22[[#This Row],[1-3月残高]]&gt;0,テーブル22[[#This Row],[1-3月残高]]+テーブル22[[#This Row],[4-6月計]]-テーブル22[[#This Row],[入金額2]]))</f>
        <v>521265</v>
      </c>
      <c r="X263" s="42"/>
      <c r="Y263" s="42"/>
      <c r="Z263" s="42"/>
      <c r="AA263" s="42">
        <f>SUM(テーブル22[[#This Row],[7月]:[9月]])</f>
        <v>0</v>
      </c>
      <c r="AB263" s="41"/>
      <c r="AC263" s="42"/>
      <c r="AD263" s="42">
        <f>IF(テーブル22[[#This Row],[1-6月残高]]=0,テーブル22[[#This Row],[7-9月計]]-テーブル22[[#This Row],[入金額3]],IF(テーブル22[[#This Row],[1-6月残高]]&gt;0,テーブル22[[#This Row],[1-6月残高]]+テーブル22[[#This Row],[7-9月計]]-テーブル22[[#This Row],[入金額3]]))</f>
        <v>521265</v>
      </c>
      <c r="AE263" s="42"/>
      <c r="AF263" s="42"/>
      <c r="AG263" s="42"/>
      <c r="AH263" s="42">
        <f>SUM(テーブル22[[#This Row],[10月]:[12月]])</f>
        <v>0</v>
      </c>
      <c r="AI263" s="41"/>
      <c r="AJ263" s="42"/>
      <c r="AK263" s="42">
        <f>IF(テーブル22[[#This Row],[1-9月残高]]=0,テーブル22[[#This Row],[10-12月計]]-テーブル22[[#This Row],[入金額4]],IF(テーブル22[[#This Row],[1-9月残高]]&gt;0,テーブル22[[#This Row],[1-9月残高]]+テーブル22[[#This Row],[10-12月計]]-テーブル22[[#This Row],[入金額4]]))</f>
        <v>521265</v>
      </c>
      <c r="AL263" s="42">
        <f>SUM(テーブル22[[#This Row],[1-3月計]],テーブル22[[#This Row],[4-6月計]],テーブル22[[#This Row],[7-9月計]],テーブル22[[#This Row],[10-12月計]]-テーブル22[[#This Row],[入金合計]])</f>
        <v>521265</v>
      </c>
      <c r="AM263" s="42">
        <f>SUM(テーブル22[[#This Row],[入金額]],テーブル22[[#This Row],[入金額2]],テーブル22[[#This Row],[入金額3]],テーブル22[[#This Row],[入金額4]])</f>
        <v>617355</v>
      </c>
      <c r="AN263" s="38">
        <f t="shared" si="3"/>
        <v>1138620</v>
      </c>
    </row>
    <row r="264" spans="1:40" hidden="1" x14ac:dyDescent="0.15">
      <c r="A264" s="43">
        <v>1603</v>
      </c>
      <c r="B264" s="38"/>
      <c r="C264" s="43"/>
      <c r="D264" s="37" t="s">
        <v>1034</v>
      </c>
      <c r="E264" s="37" t="s">
        <v>340</v>
      </c>
      <c r="F264" s="37" t="s">
        <v>1035</v>
      </c>
      <c r="G264" s="37" t="s">
        <v>1034</v>
      </c>
      <c r="H264" s="37" t="s">
        <v>1036</v>
      </c>
      <c r="I264" s="38"/>
      <c r="J264" s="39">
        <v>0</v>
      </c>
      <c r="K264" s="39">
        <v>0</v>
      </c>
      <c r="L264" s="39">
        <v>0</v>
      </c>
      <c r="M264" s="44">
        <f>SUM(テーブル22[[#This Row],[1月]:[3月]])</f>
        <v>0</v>
      </c>
      <c r="N264" s="41"/>
      <c r="O264" s="39"/>
      <c r="P2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4" s="42">
        <v>0</v>
      </c>
      <c r="R264" s="42">
        <v>0</v>
      </c>
      <c r="S264" s="42">
        <v>0</v>
      </c>
      <c r="T264" s="42">
        <f>SUM(テーブル22[[#This Row],[4月]:[6月]])</f>
        <v>0</v>
      </c>
      <c r="U264" s="41"/>
      <c r="V264" s="42"/>
      <c r="W264" s="42">
        <f>IF(テーブル22[[#This Row],[1-3月残高]]="",テーブル22[[#This Row],[4-6月計]]-テーブル22[[#This Row],[入金額2]],IF(テーブル22[[#This Row],[1-3月残高]]&gt;0,テーブル22[[#This Row],[1-3月残高]]+テーブル22[[#This Row],[4-6月計]]-テーブル22[[#This Row],[入金額2]]))</f>
        <v>0</v>
      </c>
      <c r="X264" s="42"/>
      <c r="Y264" s="42"/>
      <c r="Z264" s="42"/>
      <c r="AA264" s="42">
        <f>SUM(テーブル22[[#This Row],[7月]:[9月]])</f>
        <v>0</v>
      </c>
      <c r="AB264" s="41"/>
      <c r="AC264" s="42"/>
      <c r="AD264" s="42">
        <f>IF(テーブル22[[#This Row],[1-6月残高]]=0,テーブル22[[#This Row],[7-9月計]]-テーブル22[[#This Row],[入金額3]],IF(テーブル22[[#This Row],[1-6月残高]]&gt;0,テーブル22[[#This Row],[1-6月残高]]+テーブル22[[#This Row],[7-9月計]]-テーブル22[[#This Row],[入金額3]]))</f>
        <v>0</v>
      </c>
      <c r="AE264" s="42"/>
      <c r="AF264" s="42"/>
      <c r="AG264" s="42"/>
      <c r="AH264" s="42">
        <f>SUM(テーブル22[[#This Row],[10月]:[12月]])</f>
        <v>0</v>
      </c>
      <c r="AI264" s="41"/>
      <c r="AJ264" s="42"/>
      <c r="AK264" s="42">
        <f>IF(テーブル22[[#This Row],[1-9月残高]]=0,テーブル22[[#This Row],[10-12月計]]-テーブル22[[#This Row],[入金額4]],IF(テーブル22[[#This Row],[1-9月残高]]&gt;0,テーブル22[[#This Row],[1-9月残高]]+テーブル22[[#This Row],[10-12月計]]-テーブル22[[#This Row],[入金額4]]))</f>
        <v>0</v>
      </c>
      <c r="AL264" s="42">
        <f>SUM(テーブル22[[#This Row],[1-3月計]],テーブル22[[#This Row],[4-6月計]],テーブル22[[#This Row],[7-9月計]],テーブル22[[#This Row],[10-12月計]]-テーブル22[[#This Row],[入金合計]])</f>
        <v>0</v>
      </c>
      <c r="AM264" s="42">
        <f>SUM(テーブル22[[#This Row],[入金額]],テーブル22[[#This Row],[入金額2]],テーブル22[[#This Row],[入金額3]],テーブル22[[#This Row],[入金額4]])</f>
        <v>0</v>
      </c>
      <c r="AN264" s="38">
        <f t="shared" si="3"/>
        <v>0</v>
      </c>
    </row>
    <row r="265" spans="1:40" hidden="1" x14ac:dyDescent="0.15">
      <c r="A265" s="43">
        <v>1604</v>
      </c>
      <c r="B265" s="38"/>
      <c r="C265" s="43"/>
      <c r="D265" s="37" t="s">
        <v>1874</v>
      </c>
      <c r="E265" s="37"/>
      <c r="F265" s="37"/>
      <c r="G265" s="37"/>
      <c r="H265" s="37"/>
      <c r="I265" s="38"/>
      <c r="J265" s="39">
        <v>0</v>
      </c>
      <c r="K265" s="39">
        <v>0</v>
      </c>
      <c r="L265" s="39">
        <v>900</v>
      </c>
      <c r="M265" s="44">
        <f>SUM(テーブル22[[#This Row],[1月]:[3月]])</f>
        <v>900</v>
      </c>
      <c r="N265" s="41">
        <v>41389</v>
      </c>
      <c r="O265" s="39">
        <v>900</v>
      </c>
      <c r="P2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5" s="42">
        <v>0</v>
      </c>
      <c r="R265" s="42">
        <v>0</v>
      </c>
      <c r="S265" s="42">
        <v>0</v>
      </c>
      <c r="T265" s="42">
        <f>SUM(テーブル22[[#This Row],[4月]:[6月]])</f>
        <v>0</v>
      </c>
      <c r="U265" s="41"/>
      <c r="V265" s="42"/>
      <c r="W265" s="42">
        <f>IF(テーブル22[[#This Row],[1-3月残高]]="",テーブル22[[#This Row],[4-6月計]]-テーブル22[[#This Row],[入金額2]],IF(テーブル22[[#This Row],[1-3月残高]]&gt;0,テーブル22[[#This Row],[1-3月残高]]+テーブル22[[#This Row],[4-6月計]]-テーブル22[[#This Row],[入金額2]]))</f>
        <v>0</v>
      </c>
      <c r="X265" s="42"/>
      <c r="Y265" s="42"/>
      <c r="Z265" s="42"/>
      <c r="AA265" s="42">
        <f>SUM(テーブル22[[#This Row],[7月]:[9月]])</f>
        <v>0</v>
      </c>
      <c r="AB265" s="41"/>
      <c r="AC265" s="42"/>
      <c r="AD265" s="42">
        <f>IF(テーブル22[[#This Row],[1-6月残高]]=0,テーブル22[[#This Row],[7-9月計]]-テーブル22[[#This Row],[入金額3]],IF(テーブル22[[#This Row],[1-6月残高]]&gt;0,テーブル22[[#This Row],[1-6月残高]]+テーブル22[[#This Row],[7-9月計]]-テーブル22[[#This Row],[入金額3]]))</f>
        <v>0</v>
      </c>
      <c r="AE265" s="42"/>
      <c r="AF265" s="42"/>
      <c r="AG265" s="42"/>
      <c r="AH265" s="42">
        <f>SUM(テーブル22[[#This Row],[10月]:[12月]])</f>
        <v>0</v>
      </c>
      <c r="AI265" s="41"/>
      <c r="AJ265" s="42"/>
      <c r="AK265" s="42">
        <f>IF(テーブル22[[#This Row],[1-9月残高]]=0,テーブル22[[#This Row],[10-12月計]]-テーブル22[[#This Row],[入金額4]],IF(テーブル22[[#This Row],[1-9月残高]]&gt;0,テーブル22[[#This Row],[1-9月残高]]+テーブル22[[#This Row],[10-12月計]]-テーブル22[[#This Row],[入金額4]]))</f>
        <v>0</v>
      </c>
      <c r="AL265" s="42">
        <f>SUM(テーブル22[[#This Row],[1-3月計]],テーブル22[[#This Row],[4-6月計]],テーブル22[[#This Row],[7-9月計]],テーブル22[[#This Row],[10-12月計]]-テーブル22[[#This Row],[入金合計]])</f>
        <v>0</v>
      </c>
      <c r="AM265" s="42">
        <f>SUM(テーブル22[[#This Row],[入金額]],テーブル22[[#This Row],[入金額2]],テーブル22[[#This Row],[入金額3]],テーブル22[[#This Row],[入金額4]])</f>
        <v>900</v>
      </c>
      <c r="AN265" s="38">
        <f t="shared" si="3"/>
        <v>900</v>
      </c>
    </row>
    <row r="266" spans="1:40" hidden="1" x14ac:dyDescent="0.15">
      <c r="A266" s="43">
        <v>1605</v>
      </c>
      <c r="B266" s="38"/>
      <c r="C266" s="43"/>
      <c r="D266" s="37" t="s">
        <v>1037</v>
      </c>
      <c r="E266" s="37"/>
      <c r="F266" s="37"/>
      <c r="G266" s="37"/>
      <c r="H266" s="37"/>
      <c r="I266" s="38"/>
      <c r="J266" s="39">
        <v>0</v>
      </c>
      <c r="K266" s="39">
        <v>0</v>
      </c>
      <c r="L266" s="39">
        <v>0</v>
      </c>
      <c r="M266" s="44">
        <f>SUM(テーブル22[[#This Row],[1月]:[3月]])</f>
        <v>0</v>
      </c>
      <c r="N266" s="41"/>
      <c r="O266" s="39"/>
      <c r="P2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6" s="42">
        <v>0</v>
      </c>
      <c r="R266" s="42">
        <v>0</v>
      </c>
      <c r="S266" s="42">
        <v>1260</v>
      </c>
      <c r="T266" s="42">
        <f>SUM(テーブル22[[#This Row],[4月]:[6月]])</f>
        <v>1260</v>
      </c>
      <c r="U266" s="41"/>
      <c r="V266" s="42"/>
      <c r="W266" s="42">
        <f>IF(テーブル22[[#This Row],[1-3月残高]]="",テーブル22[[#This Row],[4-6月計]]-テーブル22[[#This Row],[入金額2]],IF(テーブル22[[#This Row],[1-3月残高]]&gt;0,テーブル22[[#This Row],[1-3月残高]]+テーブル22[[#This Row],[4-6月計]]-テーブル22[[#This Row],[入金額2]]))</f>
        <v>1260</v>
      </c>
      <c r="X266" s="42"/>
      <c r="Y266" s="42"/>
      <c r="Z266" s="42"/>
      <c r="AA266" s="42">
        <f>SUM(テーブル22[[#This Row],[7月]:[9月]])</f>
        <v>0</v>
      </c>
      <c r="AB266" s="41"/>
      <c r="AC266" s="42"/>
      <c r="AD266" s="42">
        <f>IF(テーブル22[[#This Row],[1-6月残高]]=0,テーブル22[[#This Row],[7-9月計]]-テーブル22[[#This Row],[入金額3]],IF(テーブル22[[#This Row],[1-6月残高]]&gt;0,テーブル22[[#This Row],[1-6月残高]]+テーブル22[[#This Row],[7-9月計]]-テーブル22[[#This Row],[入金額3]]))</f>
        <v>1260</v>
      </c>
      <c r="AE266" s="42"/>
      <c r="AF266" s="42"/>
      <c r="AG266" s="42"/>
      <c r="AH266" s="42">
        <f>SUM(テーブル22[[#This Row],[10月]:[12月]])</f>
        <v>0</v>
      </c>
      <c r="AI266" s="41"/>
      <c r="AJ266" s="42"/>
      <c r="AK266" s="42">
        <f>IF(テーブル22[[#This Row],[1-9月残高]]=0,テーブル22[[#This Row],[10-12月計]]-テーブル22[[#This Row],[入金額4]],IF(テーブル22[[#This Row],[1-9月残高]]&gt;0,テーブル22[[#This Row],[1-9月残高]]+テーブル22[[#This Row],[10-12月計]]-テーブル22[[#This Row],[入金額4]]))</f>
        <v>1260</v>
      </c>
      <c r="AL266" s="42">
        <f>SUM(テーブル22[[#This Row],[1-3月計]],テーブル22[[#This Row],[4-6月計]],テーブル22[[#This Row],[7-9月計]],テーブル22[[#This Row],[10-12月計]]-テーブル22[[#This Row],[入金合計]])</f>
        <v>1260</v>
      </c>
      <c r="AM266" s="42">
        <f>SUM(テーブル22[[#This Row],[入金額]],テーブル22[[#This Row],[入金額2]],テーブル22[[#This Row],[入金額3]],テーブル22[[#This Row],[入金額4]])</f>
        <v>0</v>
      </c>
      <c r="AN266" s="38">
        <f t="shared" si="3"/>
        <v>1260</v>
      </c>
    </row>
    <row r="267" spans="1:40" hidden="1" x14ac:dyDescent="0.15">
      <c r="A267" s="43">
        <v>1606</v>
      </c>
      <c r="B267" s="38"/>
      <c r="C267" s="43"/>
      <c r="D267" s="37" t="s">
        <v>1038</v>
      </c>
      <c r="E267" s="37"/>
      <c r="F267" s="37"/>
      <c r="G267" s="37"/>
      <c r="H267" s="37"/>
      <c r="I267" s="38"/>
      <c r="J267" s="39">
        <v>0</v>
      </c>
      <c r="K267" s="39">
        <v>0</v>
      </c>
      <c r="L267" s="39">
        <v>0</v>
      </c>
      <c r="M267" s="44">
        <f>SUM(テーブル22[[#This Row],[1月]:[3月]])</f>
        <v>0</v>
      </c>
      <c r="N267" s="41"/>
      <c r="O267" s="39"/>
      <c r="P2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7" s="42">
        <v>0</v>
      </c>
      <c r="R267" s="42">
        <v>0</v>
      </c>
      <c r="S267" s="42">
        <v>0</v>
      </c>
      <c r="T267" s="42">
        <f>SUM(テーブル22[[#This Row],[4月]:[6月]])</f>
        <v>0</v>
      </c>
      <c r="U267" s="41"/>
      <c r="V267" s="42"/>
      <c r="W267" s="42">
        <f>IF(テーブル22[[#This Row],[1-3月残高]]="",テーブル22[[#This Row],[4-6月計]]-テーブル22[[#This Row],[入金額2]],IF(テーブル22[[#This Row],[1-3月残高]]&gt;0,テーブル22[[#This Row],[1-3月残高]]+テーブル22[[#This Row],[4-6月計]]-テーブル22[[#This Row],[入金額2]]))</f>
        <v>0</v>
      </c>
      <c r="X267" s="42"/>
      <c r="Y267" s="42"/>
      <c r="Z267" s="42"/>
      <c r="AA267" s="42">
        <f>SUM(テーブル22[[#This Row],[7月]:[9月]])</f>
        <v>0</v>
      </c>
      <c r="AB267" s="41"/>
      <c r="AC267" s="42"/>
      <c r="AD267" s="42">
        <f>IF(テーブル22[[#This Row],[1-6月残高]]=0,テーブル22[[#This Row],[7-9月計]]-テーブル22[[#This Row],[入金額3]],IF(テーブル22[[#This Row],[1-6月残高]]&gt;0,テーブル22[[#This Row],[1-6月残高]]+テーブル22[[#This Row],[7-9月計]]-テーブル22[[#This Row],[入金額3]]))</f>
        <v>0</v>
      </c>
      <c r="AE267" s="42"/>
      <c r="AF267" s="42"/>
      <c r="AG267" s="42"/>
      <c r="AH267" s="42">
        <f>SUM(テーブル22[[#This Row],[10月]:[12月]])</f>
        <v>0</v>
      </c>
      <c r="AI267" s="41"/>
      <c r="AJ267" s="42"/>
      <c r="AK267" s="42">
        <f>IF(テーブル22[[#This Row],[1-9月残高]]=0,テーブル22[[#This Row],[10-12月計]]-テーブル22[[#This Row],[入金額4]],IF(テーブル22[[#This Row],[1-9月残高]]&gt;0,テーブル22[[#This Row],[1-9月残高]]+テーブル22[[#This Row],[10-12月計]]-テーブル22[[#This Row],[入金額4]]))</f>
        <v>0</v>
      </c>
      <c r="AL267" s="42">
        <f>SUM(テーブル22[[#This Row],[1-3月計]],テーブル22[[#This Row],[4-6月計]],テーブル22[[#This Row],[7-9月計]],テーブル22[[#This Row],[10-12月計]]-テーブル22[[#This Row],[入金合計]])</f>
        <v>0</v>
      </c>
      <c r="AM267" s="42">
        <f>SUM(テーブル22[[#This Row],[入金額]],テーブル22[[#This Row],[入金額2]],テーブル22[[#This Row],[入金額3]],テーブル22[[#This Row],[入金額4]])</f>
        <v>0</v>
      </c>
      <c r="AN267" s="38">
        <f t="shared" si="3"/>
        <v>0</v>
      </c>
    </row>
    <row r="268" spans="1:40" hidden="1" x14ac:dyDescent="0.15">
      <c r="A268" s="43">
        <v>1611</v>
      </c>
      <c r="B268" s="38"/>
      <c r="C268" s="43"/>
      <c r="D268" s="37" t="s">
        <v>1039</v>
      </c>
      <c r="E268" s="37"/>
      <c r="F268" s="37"/>
      <c r="G268" s="37"/>
      <c r="H268" s="37"/>
      <c r="I268" s="38"/>
      <c r="J268" s="39">
        <v>180</v>
      </c>
      <c r="K268" s="39">
        <v>0</v>
      </c>
      <c r="L268" s="39">
        <v>0</v>
      </c>
      <c r="M268" s="44">
        <f>SUM(テーブル22[[#This Row],[1月]:[3月]])</f>
        <v>180</v>
      </c>
      <c r="N268" s="41">
        <v>41373</v>
      </c>
      <c r="O268" s="39">
        <v>180</v>
      </c>
      <c r="P2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8" s="42">
        <v>300</v>
      </c>
      <c r="R268" s="42">
        <v>0</v>
      </c>
      <c r="S268" s="42">
        <v>1185</v>
      </c>
      <c r="T268" s="42">
        <f>SUM(テーブル22[[#This Row],[4月]:[6月]])</f>
        <v>1485</v>
      </c>
      <c r="U268" s="41"/>
      <c r="V268" s="42"/>
      <c r="W268" s="42">
        <f>IF(テーブル22[[#This Row],[1-3月残高]]="",テーブル22[[#This Row],[4-6月計]]-テーブル22[[#This Row],[入金額2]],IF(テーブル22[[#This Row],[1-3月残高]]&gt;0,テーブル22[[#This Row],[1-3月残高]]+テーブル22[[#This Row],[4-6月計]]-テーブル22[[#This Row],[入金額2]]))</f>
        <v>1485</v>
      </c>
      <c r="X268" s="42"/>
      <c r="Y268" s="42"/>
      <c r="Z268" s="42"/>
      <c r="AA268" s="42">
        <f>SUM(テーブル22[[#This Row],[7月]:[9月]])</f>
        <v>0</v>
      </c>
      <c r="AB268" s="41"/>
      <c r="AC268" s="42"/>
      <c r="AD268" s="42">
        <f>IF(テーブル22[[#This Row],[1-6月残高]]=0,テーブル22[[#This Row],[7-9月計]]-テーブル22[[#This Row],[入金額3]],IF(テーブル22[[#This Row],[1-6月残高]]&gt;0,テーブル22[[#This Row],[1-6月残高]]+テーブル22[[#This Row],[7-9月計]]-テーブル22[[#This Row],[入金額3]]))</f>
        <v>1485</v>
      </c>
      <c r="AE268" s="42"/>
      <c r="AF268" s="42"/>
      <c r="AG268" s="42"/>
      <c r="AH268" s="42">
        <f>SUM(テーブル22[[#This Row],[10月]:[12月]])</f>
        <v>0</v>
      </c>
      <c r="AI268" s="41"/>
      <c r="AJ268" s="42"/>
      <c r="AK268" s="42">
        <f>IF(テーブル22[[#This Row],[1-9月残高]]=0,テーブル22[[#This Row],[10-12月計]]-テーブル22[[#This Row],[入金額4]],IF(テーブル22[[#This Row],[1-9月残高]]&gt;0,テーブル22[[#This Row],[1-9月残高]]+テーブル22[[#This Row],[10-12月計]]-テーブル22[[#This Row],[入金額4]]))</f>
        <v>1485</v>
      </c>
      <c r="AL268" s="42">
        <f>SUM(テーブル22[[#This Row],[1-3月計]],テーブル22[[#This Row],[4-6月計]],テーブル22[[#This Row],[7-9月計]],テーブル22[[#This Row],[10-12月計]]-テーブル22[[#This Row],[入金合計]])</f>
        <v>1485</v>
      </c>
      <c r="AM268" s="42">
        <f>SUM(テーブル22[[#This Row],[入金額]],テーブル22[[#This Row],[入金額2]],テーブル22[[#This Row],[入金額3]],テーブル22[[#This Row],[入金額4]])</f>
        <v>180</v>
      </c>
      <c r="AN268" s="38">
        <f t="shared" ref="AN268:AN331" si="4">M268+T268+AA268+AH268</f>
        <v>1665</v>
      </c>
    </row>
    <row r="269" spans="1:40" hidden="1" x14ac:dyDescent="0.15">
      <c r="A269" s="43">
        <v>1612</v>
      </c>
      <c r="B269" s="38"/>
      <c r="C269" s="43"/>
      <c r="D269" s="37" t="s">
        <v>1040</v>
      </c>
      <c r="E269" s="37"/>
      <c r="F269" s="37"/>
      <c r="G269" s="37"/>
      <c r="H269" s="37"/>
      <c r="I269" s="38"/>
      <c r="J269" s="39">
        <v>0</v>
      </c>
      <c r="K269" s="39">
        <v>540</v>
      </c>
      <c r="L269" s="39">
        <v>0</v>
      </c>
      <c r="M269" s="44">
        <f>SUM(テーブル22[[#This Row],[1月]:[3月]])</f>
        <v>540</v>
      </c>
      <c r="N269" s="41">
        <v>41374</v>
      </c>
      <c r="O269" s="39">
        <v>540</v>
      </c>
      <c r="P26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69" s="42">
        <v>300</v>
      </c>
      <c r="R269" s="42">
        <v>0</v>
      </c>
      <c r="S269" s="42">
        <v>0</v>
      </c>
      <c r="T269" s="42">
        <f>SUM(テーブル22[[#This Row],[4月]:[6月]])</f>
        <v>300</v>
      </c>
      <c r="U269" s="41"/>
      <c r="V269" s="42"/>
      <c r="W269" s="42">
        <f>IF(テーブル22[[#This Row],[1-3月残高]]="",テーブル22[[#This Row],[4-6月計]]-テーブル22[[#This Row],[入金額2]],IF(テーブル22[[#This Row],[1-3月残高]]&gt;0,テーブル22[[#This Row],[1-3月残高]]+テーブル22[[#This Row],[4-6月計]]-テーブル22[[#This Row],[入金額2]]))</f>
        <v>300</v>
      </c>
      <c r="X269" s="42"/>
      <c r="Y269" s="42"/>
      <c r="Z269" s="42"/>
      <c r="AA269" s="42">
        <f>SUM(テーブル22[[#This Row],[7月]:[9月]])</f>
        <v>0</v>
      </c>
      <c r="AB269" s="41"/>
      <c r="AC269" s="42"/>
      <c r="AD269" s="42">
        <f>IF(テーブル22[[#This Row],[1-6月残高]]=0,テーブル22[[#This Row],[7-9月計]]-テーブル22[[#This Row],[入金額3]],IF(テーブル22[[#This Row],[1-6月残高]]&gt;0,テーブル22[[#This Row],[1-6月残高]]+テーブル22[[#This Row],[7-9月計]]-テーブル22[[#This Row],[入金額3]]))</f>
        <v>300</v>
      </c>
      <c r="AE269" s="42"/>
      <c r="AF269" s="42"/>
      <c r="AG269" s="42"/>
      <c r="AH269" s="42">
        <f>SUM(テーブル22[[#This Row],[10月]:[12月]])</f>
        <v>0</v>
      </c>
      <c r="AI269" s="41"/>
      <c r="AJ269" s="42"/>
      <c r="AK269" s="42">
        <f>IF(テーブル22[[#This Row],[1-9月残高]]=0,テーブル22[[#This Row],[10-12月計]]-テーブル22[[#This Row],[入金額4]],IF(テーブル22[[#This Row],[1-9月残高]]&gt;0,テーブル22[[#This Row],[1-9月残高]]+テーブル22[[#This Row],[10-12月計]]-テーブル22[[#This Row],[入金額4]]))</f>
        <v>300</v>
      </c>
      <c r="AL269" s="42">
        <f>SUM(テーブル22[[#This Row],[1-3月計]],テーブル22[[#This Row],[4-6月計]],テーブル22[[#This Row],[7-9月計]],テーブル22[[#This Row],[10-12月計]]-テーブル22[[#This Row],[入金合計]])</f>
        <v>300</v>
      </c>
      <c r="AM269" s="42">
        <f>SUM(テーブル22[[#This Row],[入金額]],テーブル22[[#This Row],[入金額2]],テーブル22[[#This Row],[入金額3]],テーブル22[[#This Row],[入金額4]])</f>
        <v>540</v>
      </c>
      <c r="AN269" s="38">
        <f t="shared" si="4"/>
        <v>840</v>
      </c>
    </row>
    <row r="270" spans="1:40" hidden="1" x14ac:dyDescent="0.15">
      <c r="A270" s="43">
        <v>1613</v>
      </c>
      <c r="B270" s="38"/>
      <c r="C270" s="43"/>
      <c r="D270" s="37" t="s">
        <v>1041</v>
      </c>
      <c r="E270" s="37"/>
      <c r="F270" s="37"/>
      <c r="G270" s="37"/>
      <c r="H270" s="37"/>
      <c r="I270" s="38"/>
      <c r="J270" s="39">
        <v>150</v>
      </c>
      <c r="K270" s="39">
        <v>15</v>
      </c>
      <c r="L270" s="39">
        <v>570</v>
      </c>
      <c r="M270" s="44">
        <f>SUM(テーブル22[[#This Row],[1月]:[3月]])</f>
        <v>735</v>
      </c>
      <c r="N270" s="41">
        <v>41372</v>
      </c>
      <c r="O270" s="39">
        <v>735</v>
      </c>
      <c r="P2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0" s="42">
        <v>60</v>
      </c>
      <c r="R270" s="42">
        <v>0</v>
      </c>
      <c r="S270" s="42">
        <v>0</v>
      </c>
      <c r="T270" s="42">
        <f>SUM(テーブル22[[#This Row],[4月]:[6月]])</f>
        <v>60</v>
      </c>
      <c r="U270" s="41"/>
      <c r="V270" s="42"/>
      <c r="W270" s="42">
        <f>IF(テーブル22[[#This Row],[1-3月残高]]="",テーブル22[[#This Row],[4-6月計]]-テーブル22[[#This Row],[入金額2]],IF(テーブル22[[#This Row],[1-3月残高]]&gt;0,テーブル22[[#This Row],[1-3月残高]]+テーブル22[[#This Row],[4-6月計]]-テーブル22[[#This Row],[入金額2]]))</f>
        <v>60</v>
      </c>
      <c r="X270" s="42"/>
      <c r="Y270" s="42"/>
      <c r="Z270" s="42"/>
      <c r="AA270" s="42">
        <f>SUM(テーブル22[[#This Row],[7月]:[9月]])</f>
        <v>0</v>
      </c>
      <c r="AB270" s="41"/>
      <c r="AC270" s="42"/>
      <c r="AD270" s="42">
        <f>IF(テーブル22[[#This Row],[1-6月残高]]=0,テーブル22[[#This Row],[7-9月計]]-テーブル22[[#This Row],[入金額3]],IF(テーブル22[[#This Row],[1-6月残高]]&gt;0,テーブル22[[#This Row],[1-6月残高]]+テーブル22[[#This Row],[7-9月計]]-テーブル22[[#This Row],[入金額3]]))</f>
        <v>60</v>
      </c>
      <c r="AE270" s="42"/>
      <c r="AF270" s="42"/>
      <c r="AG270" s="42"/>
      <c r="AH270" s="42">
        <f>SUM(テーブル22[[#This Row],[10月]:[12月]])</f>
        <v>0</v>
      </c>
      <c r="AI270" s="41"/>
      <c r="AJ270" s="42"/>
      <c r="AK270" s="42">
        <f>IF(テーブル22[[#This Row],[1-9月残高]]=0,テーブル22[[#This Row],[10-12月計]]-テーブル22[[#This Row],[入金額4]],IF(テーブル22[[#This Row],[1-9月残高]]&gt;0,テーブル22[[#This Row],[1-9月残高]]+テーブル22[[#This Row],[10-12月計]]-テーブル22[[#This Row],[入金額4]]))</f>
        <v>60</v>
      </c>
      <c r="AL270" s="42">
        <f>SUM(テーブル22[[#This Row],[1-3月計]],テーブル22[[#This Row],[4-6月計]],テーブル22[[#This Row],[7-9月計]],テーブル22[[#This Row],[10-12月計]]-テーブル22[[#This Row],[入金合計]])</f>
        <v>60</v>
      </c>
      <c r="AM270" s="42">
        <f>SUM(テーブル22[[#This Row],[入金額]],テーブル22[[#This Row],[入金額2]],テーブル22[[#This Row],[入金額3]],テーブル22[[#This Row],[入金額4]])</f>
        <v>735</v>
      </c>
      <c r="AN270" s="38">
        <f t="shared" si="4"/>
        <v>795</v>
      </c>
    </row>
    <row r="271" spans="1:40" hidden="1" x14ac:dyDescent="0.15">
      <c r="A271" s="43">
        <v>1614</v>
      </c>
      <c r="B271" s="38"/>
      <c r="C271" s="43"/>
      <c r="D271" s="37" t="s">
        <v>1042</v>
      </c>
      <c r="E271" s="37"/>
      <c r="F271" s="37"/>
      <c r="G271" s="37"/>
      <c r="H271" s="37"/>
      <c r="I271" s="38"/>
      <c r="J271" s="39">
        <v>210</v>
      </c>
      <c r="K271" s="39">
        <v>0</v>
      </c>
      <c r="L271" s="39">
        <v>0</v>
      </c>
      <c r="M271" s="44">
        <f>SUM(テーブル22[[#This Row],[1月]:[3月]])</f>
        <v>210</v>
      </c>
      <c r="N271" s="41">
        <v>41394</v>
      </c>
      <c r="O271" s="39">
        <v>210</v>
      </c>
      <c r="P2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1" s="42">
        <v>150</v>
      </c>
      <c r="R271" s="42">
        <v>330</v>
      </c>
      <c r="S271" s="42">
        <v>150</v>
      </c>
      <c r="T271" s="42">
        <f>SUM(テーブル22[[#This Row],[4月]:[6月]])</f>
        <v>630</v>
      </c>
      <c r="U271" s="41"/>
      <c r="V271" s="42"/>
      <c r="W271" s="42">
        <f>IF(テーブル22[[#This Row],[1-3月残高]]="",テーブル22[[#This Row],[4-6月計]]-テーブル22[[#This Row],[入金額2]],IF(テーブル22[[#This Row],[1-3月残高]]&gt;0,テーブル22[[#This Row],[1-3月残高]]+テーブル22[[#This Row],[4-6月計]]-テーブル22[[#This Row],[入金額2]]))</f>
        <v>630</v>
      </c>
      <c r="X271" s="42"/>
      <c r="Y271" s="42"/>
      <c r="Z271" s="42"/>
      <c r="AA271" s="42">
        <f>SUM(テーブル22[[#This Row],[7月]:[9月]])</f>
        <v>0</v>
      </c>
      <c r="AB271" s="41"/>
      <c r="AC271" s="42"/>
      <c r="AD271" s="42">
        <f>IF(テーブル22[[#This Row],[1-6月残高]]=0,テーブル22[[#This Row],[7-9月計]]-テーブル22[[#This Row],[入金額3]],IF(テーブル22[[#This Row],[1-6月残高]]&gt;0,テーブル22[[#This Row],[1-6月残高]]+テーブル22[[#This Row],[7-9月計]]-テーブル22[[#This Row],[入金額3]]))</f>
        <v>630</v>
      </c>
      <c r="AE271" s="42"/>
      <c r="AF271" s="42"/>
      <c r="AG271" s="42"/>
      <c r="AH271" s="42">
        <f>SUM(テーブル22[[#This Row],[10月]:[12月]])</f>
        <v>0</v>
      </c>
      <c r="AI271" s="41"/>
      <c r="AJ271" s="42"/>
      <c r="AK271" s="42">
        <f>IF(テーブル22[[#This Row],[1-9月残高]]=0,テーブル22[[#This Row],[10-12月計]]-テーブル22[[#This Row],[入金額4]],IF(テーブル22[[#This Row],[1-9月残高]]&gt;0,テーブル22[[#This Row],[1-9月残高]]+テーブル22[[#This Row],[10-12月計]]-テーブル22[[#This Row],[入金額4]]))</f>
        <v>630</v>
      </c>
      <c r="AL271" s="42">
        <f>SUM(テーブル22[[#This Row],[1-3月計]],テーブル22[[#This Row],[4-6月計]],テーブル22[[#This Row],[7-9月計]],テーブル22[[#This Row],[10-12月計]]-テーブル22[[#This Row],[入金合計]])</f>
        <v>630</v>
      </c>
      <c r="AM271" s="42">
        <f>SUM(テーブル22[[#This Row],[入金額]],テーブル22[[#This Row],[入金額2]],テーブル22[[#This Row],[入金額3]],テーブル22[[#This Row],[入金額4]])</f>
        <v>210</v>
      </c>
      <c r="AN271" s="38">
        <f t="shared" si="4"/>
        <v>840</v>
      </c>
    </row>
    <row r="272" spans="1:40" hidden="1" x14ac:dyDescent="0.15">
      <c r="A272" s="43">
        <v>1615</v>
      </c>
      <c r="B272" s="38"/>
      <c r="C272" s="43"/>
      <c r="D272" s="37" t="s">
        <v>1043</v>
      </c>
      <c r="E272" s="37"/>
      <c r="F272" s="37"/>
      <c r="G272" s="37"/>
      <c r="H272" s="37"/>
      <c r="I272" s="38"/>
      <c r="J272" s="39">
        <v>120</v>
      </c>
      <c r="K272" s="39">
        <v>0</v>
      </c>
      <c r="L272" s="39">
        <v>0</v>
      </c>
      <c r="M272" s="44">
        <f>SUM(テーブル22[[#This Row],[1月]:[3月]])</f>
        <v>120</v>
      </c>
      <c r="N272" s="41">
        <v>41372</v>
      </c>
      <c r="O272" s="39">
        <v>120</v>
      </c>
      <c r="P2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2" s="42">
        <v>0</v>
      </c>
      <c r="R272" s="42">
        <v>0</v>
      </c>
      <c r="S272" s="42">
        <v>0</v>
      </c>
      <c r="T272" s="42">
        <f>SUM(テーブル22[[#This Row],[4月]:[6月]])</f>
        <v>0</v>
      </c>
      <c r="U272" s="41"/>
      <c r="V272" s="42"/>
      <c r="W272" s="42">
        <f>IF(テーブル22[[#This Row],[1-3月残高]]="",テーブル22[[#This Row],[4-6月計]]-テーブル22[[#This Row],[入金額2]],IF(テーブル22[[#This Row],[1-3月残高]]&gt;0,テーブル22[[#This Row],[1-3月残高]]+テーブル22[[#This Row],[4-6月計]]-テーブル22[[#This Row],[入金額2]]))</f>
        <v>0</v>
      </c>
      <c r="X272" s="42"/>
      <c r="Y272" s="42"/>
      <c r="Z272" s="42"/>
      <c r="AA272" s="42">
        <f>SUM(テーブル22[[#This Row],[7月]:[9月]])</f>
        <v>0</v>
      </c>
      <c r="AB272" s="41"/>
      <c r="AC272" s="42"/>
      <c r="AD272" s="42">
        <f>IF(テーブル22[[#This Row],[1-6月残高]]=0,テーブル22[[#This Row],[7-9月計]]-テーブル22[[#This Row],[入金額3]],IF(テーブル22[[#This Row],[1-6月残高]]&gt;0,テーブル22[[#This Row],[1-6月残高]]+テーブル22[[#This Row],[7-9月計]]-テーブル22[[#This Row],[入金額3]]))</f>
        <v>0</v>
      </c>
      <c r="AE272" s="42"/>
      <c r="AF272" s="42"/>
      <c r="AG272" s="42"/>
      <c r="AH272" s="42">
        <f>SUM(テーブル22[[#This Row],[10月]:[12月]])</f>
        <v>0</v>
      </c>
      <c r="AI272" s="41"/>
      <c r="AJ272" s="42"/>
      <c r="AK272" s="42">
        <f>IF(テーブル22[[#This Row],[1-9月残高]]=0,テーブル22[[#This Row],[10-12月計]]-テーブル22[[#This Row],[入金額4]],IF(テーブル22[[#This Row],[1-9月残高]]&gt;0,テーブル22[[#This Row],[1-9月残高]]+テーブル22[[#This Row],[10-12月計]]-テーブル22[[#This Row],[入金額4]]))</f>
        <v>0</v>
      </c>
      <c r="AL272" s="42">
        <f>SUM(テーブル22[[#This Row],[1-3月計]],テーブル22[[#This Row],[4-6月計]],テーブル22[[#This Row],[7-9月計]],テーブル22[[#This Row],[10-12月計]]-テーブル22[[#This Row],[入金合計]])</f>
        <v>0</v>
      </c>
      <c r="AM272" s="42">
        <f>SUM(テーブル22[[#This Row],[入金額]],テーブル22[[#This Row],[入金額2]],テーブル22[[#This Row],[入金額3]],テーブル22[[#This Row],[入金額4]])</f>
        <v>120</v>
      </c>
      <c r="AN272" s="38">
        <f t="shared" si="4"/>
        <v>120</v>
      </c>
    </row>
    <row r="273" spans="1:40" hidden="1" x14ac:dyDescent="0.15">
      <c r="A273" s="43">
        <v>1616</v>
      </c>
      <c r="B273" s="38"/>
      <c r="C273" s="43"/>
      <c r="D273" s="37" t="s">
        <v>1044</v>
      </c>
      <c r="E273" s="37"/>
      <c r="F273" s="37"/>
      <c r="G273" s="37"/>
      <c r="H273" s="37"/>
      <c r="I273" s="38"/>
      <c r="J273" s="39">
        <v>0</v>
      </c>
      <c r="K273" s="39">
        <v>0</v>
      </c>
      <c r="L273" s="39">
        <v>150</v>
      </c>
      <c r="M273" s="44">
        <f>SUM(テーブル22[[#This Row],[1月]:[3月]])</f>
        <v>150</v>
      </c>
      <c r="N273" s="41">
        <v>41373</v>
      </c>
      <c r="O273" s="39">
        <v>150</v>
      </c>
      <c r="P2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3" s="42">
        <v>0</v>
      </c>
      <c r="R273" s="42">
        <v>150</v>
      </c>
      <c r="S273" s="42">
        <v>0</v>
      </c>
      <c r="T273" s="42">
        <f>SUM(テーブル22[[#This Row],[4月]:[6月]])</f>
        <v>150</v>
      </c>
      <c r="U273" s="41"/>
      <c r="V273" s="42"/>
      <c r="W273" s="42">
        <f>IF(テーブル22[[#This Row],[1-3月残高]]="",テーブル22[[#This Row],[4-6月計]]-テーブル22[[#This Row],[入金額2]],IF(テーブル22[[#This Row],[1-3月残高]]&gt;0,テーブル22[[#This Row],[1-3月残高]]+テーブル22[[#This Row],[4-6月計]]-テーブル22[[#This Row],[入金額2]]))</f>
        <v>150</v>
      </c>
      <c r="X273" s="42"/>
      <c r="Y273" s="42"/>
      <c r="Z273" s="42"/>
      <c r="AA273" s="42">
        <f>SUM(テーブル22[[#This Row],[7月]:[9月]])</f>
        <v>0</v>
      </c>
      <c r="AB273" s="41"/>
      <c r="AC273" s="42"/>
      <c r="AD273" s="42">
        <f>IF(テーブル22[[#This Row],[1-6月残高]]=0,テーブル22[[#This Row],[7-9月計]]-テーブル22[[#This Row],[入金額3]],IF(テーブル22[[#This Row],[1-6月残高]]&gt;0,テーブル22[[#This Row],[1-6月残高]]+テーブル22[[#This Row],[7-9月計]]-テーブル22[[#This Row],[入金額3]]))</f>
        <v>150</v>
      </c>
      <c r="AE273" s="42"/>
      <c r="AF273" s="42"/>
      <c r="AG273" s="42"/>
      <c r="AH273" s="42">
        <f>SUM(テーブル22[[#This Row],[10月]:[12月]])</f>
        <v>0</v>
      </c>
      <c r="AI273" s="41"/>
      <c r="AJ273" s="42"/>
      <c r="AK273" s="42">
        <f>IF(テーブル22[[#This Row],[1-9月残高]]=0,テーブル22[[#This Row],[10-12月計]]-テーブル22[[#This Row],[入金額4]],IF(テーブル22[[#This Row],[1-9月残高]]&gt;0,テーブル22[[#This Row],[1-9月残高]]+テーブル22[[#This Row],[10-12月計]]-テーブル22[[#This Row],[入金額4]]))</f>
        <v>150</v>
      </c>
      <c r="AL273" s="42">
        <f>SUM(テーブル22[[#This Row],[1-3月計]],テーブル22[[#This Row],[4-6月計]],テーブル22[[#This Row],[7-9月計]],テーブル22[[#This Row],[10-12月計]]-テーブル22[[#This Row],[入金合計]])</f>
        <v>150</v>
      </c>
      <c r="AM273" s="42">
        <f>SUM(テーブル22[[#This Row],[入金額]],テーブル22[[#This Row],[入金額2]],テーブル22[[#This Row],[入金額3]],テーブル22[[#This Row],[入金額4]])</f>
        <v>150</v>
      </c>
      <c r="AN273" s="38">
        <f t="shared" si="4"/>
        <v>300</v>
      </c>
    </row>
    <row r="274" spans="1:40" hidden="1" x14ac:dyDescent="0.15">
      <c r="A274" s="43">
        <v>1705</v>
      </c>
      <c r="B274" s="38"/>
      <c r="C274" s="43"/>
      <c r="D274" s="37" t="s">
        <v>1045</v>
      </c>
      <c r="E274" s="37" t="s">
        <v>173</v>
      </c>
      <c r="F274" s="37" t="s">
        <v>1046</v>
      </c>
      <c r="G274" s="37" t="s">
        <v>1047</v>
      </c>
      <c r="H274" s="37"/>
      <c r="I274" s="38"/>
      <c r="J274" s="39">
        <v>0</v>
      </c>
      <c r="K274" s="39">
        <v>0</v>
      </c>
      <c r="L274" s="39">
        <v>0</v>
      </c>
      <c r="M274" s="44">
        <f>SUM(テーブル22[[#This Row],[1月]:[3月]])</f>
        <v>0</v>
      </c>
      <c r="N274" s="41"/>
      <c r="O274" s="39"/>
      <c r="P2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4" s="42">
        <v>60</v>
      </c>
      <c r="R274" s="42">
        <v>0</v>
      </c>
      <c r="S274" s="42">
        <v>0</v>
      </c>
      <c r="T274" s="42">
        <f>SUM(テーブル22[[#This Row],[4月]:[6月]])</f>
        <v>60</v>
      </c>
      <c r="U274" s="41"/>
      <c r="V274" s="42"/>
      <c r="W274" s="42">
        <f>IF(テーブル22[[#This Row],[1-3月残高]]="",テーブル22[[#This Row],[4-6月計]]-テーブル22[[#This Row],[入金額2]],IF(テーブル22[[#This Row],[1-3月残高]]&gt;0,テーブル22[[#This Row],[1-3月残高]]+テーブル22[[#This Row],[4-6月計]]-テーブル22[[#This Row],[入金額2]]))</f>
        <v>60</v>
      </c>
      <c r="X274" s="42"/>
      <c r="Y274" s="42"/>
      <c r="Z274" s="42"/>
      <c r="AA274" s="42">
        <f>SUM(テーブル22[[#This Row],[7月]:[9月]])</f>
        <v>0</v>
      </c>
      <c r="AB274" s="41"/>
      <c r="AC274" s="42"/>
      <c r="AD274" s="42">
        <f>IF(テーブル22[[#This Row],[1-6月残高]]=0,テーブル22[[#This Row],[7-9月計]]-テーブル22[[#This Row],[入金額3]],IF(テーブル22[[#This Row],[1-6月残高]]&gt;0,テーブル22[[#This Row],[1-6月残高]]+テーブル22[[#This Row],[7-9月計]]-テーブル22[[#This Row],[入金額3]]))</f>
        <v>60</v>
      </c>
      <c r="AE274" s="42"/>
      <c r="AF274" s="42"/>
      <c r="AG274" s="42"/>
      <c r="AH274" s="42">
        <f>SUM(テーブル22[[#This Row],[10月]:[12月]])</f>
        <v>0</v>
      </c>
      <c r="AI274" s="41"/>
      <c r="AJ274" s="42"/>
      <c r="AK274" s="42">
        <f>IF(テーブル22[[#This Row],[1-9月残高]]=0,テーブル22[[#This Row],[10-12月計]]-テーブル22[[#This Row],[入金額4]],IF(テーブル22[[#This Row],[1-9月残高]]&gt;0,テーブル22[[#This Row],[1-9月残高]]+テーブル22[[#This Row],[10-12月計]]-テーブル22[[#This Row],[入金額4]]))</f>
        <v>60</v>
      </c>
      <c r="AL274" s="42">
        <f>SUM(テーブル22[[#This Row],[1-3月計]],テーブル22[[#This Row],[4-6月計]],テーブル22[[#This Row],[7-9月計]],テーブル22[[#This Row],[10-12月計]]-テーブル22[[#This Row],[入金合計]])</f>
        <v>60</v>
      </c>
      <c r="AM274" s="42">
        <f>SUM(テーブル22[[#This Row],[入金額]],テーブル22[[#This Row],[入金額2]],テーブル22[[#This Row],[入金額3]],テーブル22[[#This Row],[入金額4]])</f>
        <v>0</v>
      </c>
      <c r="AN274" s="38">
        <f t="shared" si="4"/>
        <v>60</v>
      </c>
    </row>
    <row r="275" spans="1:40" hidden="1" x14ac:dyDescent="0.15">
      <c r="A275" s="43">
        <v>1714</v>
      </c>
      <c r="B275" s="38"/>
      <c r="C275" s="43"/>
      <c r="D275" s="37" t="s">
        <v>43</v>
      </c>
      <c r="E275" s="37" t="s">
        <v>173</v>
      </c>
      <c r="F275" s="37" t="s">
        <v>1048</v>
      </c>
      <c r="G275" s="37" t="s">
        <v>43</v>
      </c>
      <c r="H275" s="37"/>
      <c r="I275" s="38"/>
      <c r="J275" s="39">
        <v>0</v>
      </c>
      <c r="K275" s="39">
        <v>0</v>
      </c>
      <c r="L275" s="39">
        <v>0</v>
      </c>
      <c r="M275" s="44">
        <f>SUM(テーブル22[[#This Row],[1月]:[3月]])</f>
        <v>0</v>
      </c>
      <c r="N275" s="41"/>
      <c r="O275" s="39"/>
      <c r="P2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5" s="42">
        <v>0</v>
      </c>
      <c r="R275" s="42">
        <v>0</v>
      </c>
      <c r="S275" s="42">
        <v>0</v>
      </c>
      <c r="T275" s="42">
        <f>SUM(テーブル22[[#This Row],[4月]:[6月]])</f>
        <v>0</v>
      </c>
      <c r="U275" s="41"/>
      <c r="V275" s="42"/>
      <c r="W275" s="42">
        <f>IF(テーブル22[[#This Row],[1-3月残高]]="",テーブル22[[#This Row],[4-6月計]]-テーブル22[[#This Row],[入金額2]],IF(テーブル22[[#This Row],[1-3月残高]]&gt;0,テーブル22[[#This Row],[1-3月残高]]+テーブル22[[#This Row],[4-6月計]]-テーブル22[[#This Row],[入金額2]]))</f>
        <v>0</v>
      </c>
      <c r="X275" s="42"/>
      <c r="Y275" s="42"/>
      <c r="Z275" s="42"/>
      <c r="AA275" s="42">
        <f>SUM(テーブル22[[#This Row],[7月]:[9月]])</f>
        <v>0</v>
      </c>
      <c r="AB275" s="41"/>
      <c r="AC275" s="42"/>
      <c r="AD275" s="42">
        <f>IF(テーブル22[[#This Row],[1-6月残高]]=0,テーブル22[[#This Row],[7-9月計]]-テーブル22[[#This Row],[入金額3]],IF(テーブル22[[#This Row],[1-6月残高]]&gt;0,テーブル22[[#This Row],[1-6月残高]]+テーブル22[[#This Row],[7-9月計]]-テーブル22[[#This Row],[入金額3]]))</f>
        <v>0</v>
      </c>
      <c r="AE275" s="42"/>
      <c r="AF275" s="42"/>
      <c r="AG275" s="42"/>
      <c r="AH275" s="42">
        <f>SUM(テーブル22[[#This Row],[10月]:[12月]])</f>
        <v>0</v>
      </c>
      <c r="AI275" s="41"/>
      <c r="AJ275" s="42"/>
      <c r="AK275" s="42">
        <f>IF(テーブル22[[#This Row],[1-9月残高]]=0,テーブル22[[#This Row],[10-12月計]]-テーブル22[[#This Row],[入金額4]],IF(テーブル22[[#This Row],[1-9月残高]]&gt;0,テーブル22[[#This Row],[1-9月残高]]+テーブル22[[#This Row],[10-12月計]]-テーブル22[[#This Row],[入金額4]]))</f>
        <v>0</v>
      </c>
      <c r="AL275" s="42">
        <f>SUM(テーブル22[[#This Row],[1-3月計]],テーブル22[[#This Row],[4-6月計]],テーブル22[[#This Row],[7-9月計]],テーブル22[[#This Row],[10-12月計]]-テーブル22[[#This Row],[入金合計]])</f>
        <v>0</v>
      </c>
      <c r="AM275" s="42">
        <f>SUM(テーブル22[[#This Row],[入金額]],テーブル22[[#This Row],[入金額2]],テーブル22[[#This Row],[入金額3]],テーブル22[[#This Row],[入金額4]])</f>
        <v>0</v>
      </c>
      <c r="AN275" s="38">
        <f t="shared" si="4"/>
        <v>0</v>
      </c>
    </row>
    <row r="276" spans="1:40" s="4" customFormat="1" hidden="1" x14ac:dyDescent="0.15">
      <c r="A276" s="45">
        <v>1715</v>
      </c>
      <c r="B276" s="6" t="s">
        <v>1864</v>
      </c>
      <c r="C276" s="46"/>
      <c r="D276" s="46" t="s">
        <v>341</v>
      </c>
      <c r="E276" s="37" t="s">
        <v>173</v>
      </c>
      <c r="F276" s="37" t="s">
        <v>1049</v>
      </c>
      <c r="G276" s="37" t="s">
        <v>341</v>
      </c>
      <c r="H276" s="37" t="s">
        <v>342</v>
      </c>
      <c r="I276" s="46"/>
      <c r="J276" s="64">
        <v>0</v>
      </c>
      <c r="K276" s="64">
        <v>0</v>
      </c>
      <c r="L276" s="64">
        <v>0</v>
      </c>
      <c r="M276" s="49">
        <f>SUM(テーブル22[[#This Row],[1月]:[3月]])</f>
        <v>0</v>
      </c>
      <c r="N276" s="52"/>
      <c r="O276" s="48"/>
      <c r="P276"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6" s="51">
        <v>0</v>
      </c>
      <c r="R276" s="51">
        <v>0</v>
      </c>
      <c r="S276" s="51">
        <v>0</v>
      </c>
      <c r="T276" s="51">
        <f>SUM(テーブル22[[#This Row],[4月]:[6月]])</f>
        <v>0</v>
      </c>
      <c r="U276" s="52"/>
      <c r="V276" s="51"/>
      <c r="W276" s="51">
        <f>IF(テーブル22[[#This Row],[1-3月残高]]="",テーブル22[[#This Row],[4-6月計]]-テーブル22[[#This Row],[入金額2]],IF(テーブル22[[#This Row],[1-3月残高]]&gt;0,テーブル22[[#This Row],[1-3月残高]]+テーブル22[[#This Row],[4-6月計]]-テーブル22[[#This Row],[入金額2]]))</f>
        <v>0</v>
      </c>
      <c r="X276" s="51"/>
      <c r="Y276" s="51"/>
      <c r="Z276" s="51"/>
      <c r="AA276" s="51">
        <f>SUM(テーブル22[[#This Row],[7月]:[9月]])</f>
        <v>0</v>
      </c>
      <c r="AB276" s="52"/>
      <c r="AC276" s="51"/>
      <c r="AD276" s="51">
        <f>IF(テーブル22[[#This Row],[1-6月残高]]=0,テーブル22[[#This Row],[7-9月計]]-テーブル22[[#This Row],[入金額3]],IF(テーブル22[[#This Row],[1-6月残高]]&gt;0,テーブル22[[#This Row],[1-6月残高]]+テーブル22[[#This Row],[7-9月計]]-テーブル22[[#This Row],[入金額3]]))</f>
        <v>0</v>
      </c>
      <c r="AE276" s="51"/>
      <c r="AF276" s="51"/>
      <c r="AG276" s="51"/>
      <c r="AH276" s="51">
        <f>SUM(テーブル22[[#This Row],[10月]:[12月]])</f>
        <v>0</v>
      </c>
      <c r="AI276" s="52"/>
      <c r="AJ276" s="51"/>
      <c r="AK276" s="51">
        <f>IF(テーブル22[[#This Row],[1-9月残高]]=0,テーブル22[[#This Row],[10-12月計]]-テーブル22[[#This Row],[入金額4]],IF(テーブル22[[#This Row],[1-9月残高]]&gt;0,テーブル22[[#This Row],[1-9月残高]]+テーブル22[[#This Row],[10-12月計]]-テーブル22[[#This Row],[入金額4]]))</f>
        <v>0</v>
      </c>
      <c r="AL276" s="51">
        <f>SUM(テーブル22[[#This Row],[1-3月計]],テーブル22[[#This Row],[4-6月計]],テーブル22[[#This Row],[7-9月計]],テーブル22[[#This Row],[10-12月計]]-テーブル22[[#This Row],[入金合計]])</f>
        <v>0</v>
      </c>
      <c r="AM276" s="51">
        <f>SUM(テーブル22[[#This Row],[入金額]],テーブル22[[#This Row],[入金額2]],テーブル22[[#This Row],[入金額3]],テーブル22[[#This Row],[入金額4]])</f>
        <v>0</v>
      </c>
      <c r="AN276" s="46">
        <f t="shared" si="4"/>
        <v>0</v>
      </c>
    </row>
    <row r="277" spans="1:40" hidden="1" x14ac:dyDescent="0.15">
      <c r="A277" s="43">
        <v>1716</v>
      </c>
      <c r="B277" s="38"/>
      <c r="C277" s="43"/>
      <c r="D277" s="37" t="s">
        <v>1050</v>
      </c>
      <c r="E277" s="37" t="s">
        <v>343</v>
      </c>
      <c r="F277" s="37" t="s">
        <v>1051</v>
      </c>
      <c r="G277" s="37" t="s">
        <v>1052</v>
      </c>
      <c r="H277" s="37" t="s">
        <v>344</v>
      </c>
      <c r="I277" s="38"/>
      <c r="J277" s="39">
        <v>0</v>
      </c>
      <c r="K277" s="39">
        <v>0</v>
      </c>
      <c r="L277" s="39">
        <v>0</v>
      </c>
      <c r="M277" s="44">
        <f>SUM(テーブル22[[#This Row],[1月]:[3月]])</f>
        <v>0</v>
      </c>
      <c r="N277" s="41"/>
      <c r="O277" s="39"/>
      <c r="P2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7" s="42">
        <v>0</v>
      </c>
      <c r="R277" s="42">
        <v>0</v>
      </c>
      <c r="S277" s="42">
        <v>0</v>
      </c>
      <c r="T277" s="42">
        <f>SUM(テーブル22[[#This Row],[4月]:[6月]])</f>
        <v>0</v>
      </c>
      <c r="U277" s="41"/>
      <c r="V277" s="42"/>
      <c r="W277" s="42">
        <f>IF(テーブル22[[#This Row],[1-3月残高]]="",テーブル22[[#This Row],[4-6月計]]-テーブル22[[#This Row],[入金額2]],IF(テーブル22[[#This Row],[1-3月残高]]&gt;0,テーブル22[[#This Row],[1-3月残高]]+テーブル22[[#This Row],[4-6月計]]-テーブル22[[#This Row],[入金額2]]))</f>
        <v>0</v>
      </c>
      <c r="X277" s="42"/>
      <c r="Y277" s="42"/>
      <c r="Z277" s="42"/>
      <c r="AA277" s="42">
        <f>SUM(テーブル22[[#This Row],[7月]:[9月]])</f>
        <v>0</v>
      </c>
      <c r="AB277" s="41"/>
      <c r="AC277" s="42"/>
      <c r="AD277" s="42">
        <f>IF(テーブル22[[#This Row],[1-6月残高]]=0,テーブル22[[#This Row],[7-9月計]]-テーブル22[[#This Row],[入金額3]],IF(テーブル22[[#This Row],[1-6月残高]]&gt;0,テーブル22[[#This Row],[1-6月残高]]+テーブル22[[#This Row],[7-9月計]]-テーブル22[[#This Row],[入金額3]]))</f>
        <v>0</v>
      </c>
      <c r="AE277" s="42"/>
      <c r="AF277" s="42"/>
      <c r="AG277" s="42"/>
      <c r="AH277" s="42">
        <f>SUM(テーブル22[[#This Row],[10月]:[12月]])</f>
        <v>0</v>
      </c>
      <c r="AI277" s="41"/>
      <c r="AJ277" s="42"/>
      <c r="AK277" s="42">
        <f>IF(テーブル22[[#This Row],[1-9月残高]]=0,テーブル22[[#This Row],[10-12月計]]-テーブル22[[#This Row],[入金額4]],IF(テーブル22[[#This Row],[1-9月残高]]&gt;0,テーブル22[[#This Row],[1-9月残高]]+テーブル22[[#This Row],[10-12月計]]-テーブル22[[#This Row],[入金額4]]))</f>
        <v>0</v>
      </c>
      <c r="AL277" s="42">
        <f>SUM(テーブル22[[#This Row],[1-3月計]],テーブル22[[#This Row],[4-6月計]],テーブル22[[#This Row],[7-9月計]],テーブル22[[#This Row],[10-12月計]]-テーブル22[[#This Row],[入金合計]])</f>
        <v>0</v>
      </c>
      <c r="AM277" s="42">
        <f>SUM(テーブル22[[#This Row],[入金額]],テーブル22[[#This Row],[入金額2]],テーブル22[[#This Row],[入金額3]],テーブル22[[#This Row],[入金額4]])</f>
        <v>0</v>
      </c>
      <c r="AN277" s="38">
        <f t="shared" si="4"/>
        <v>0</v>
      </c>
    </row>
    <row r="278" spans="1:40" hidden="1" x14ac:dyDescent="0.15">
      <c r="A278" s="43">
        <v>1801</v>
      </c>
      <c r="B278" s="38"/>
      <c r="C278" s="43"/>
      <c r="D278" s="37" t="s">
        <v>1053</v>
      </c>
      <c r="E278" s="37" t="s">
        <v>251</v>
      </c>
      <c r="F278" s="37" t="s">
        <v>1054</v>
      </c>
      <c r="G278" s="37" t="s">
        <v>1055</v>
      </c>
      <c r="H278" s="37"/>
      <c r="I278" s="38"/>
      <c r="J278" s="39">
        <v>0</v>
      </c>
      <c r="K278" s="39">
        <v>0</v>
      </c>
      <c r="L278" s="39">
        <v>0</v>
      </c>
      <c r="M278" s="44">
        <f>SUM(テーブル22[[#This Row],[1月]:[3月]])</f>
        <v>0</v>
      </c>
      <c r="N278" s="41"/>
      <c r="O278" s="39"/>
      <c r="P2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8" s="42">
        <v>0</v>
      </c>
      <c r="R278" s="42">
        <v>0</v>
      </c>
      <c r="S278" s="42">
        <v>0</v>
      </c>
      <c r="T278" s="42">
        <f>SUM(テーブル22[[#This Row],[4月]:[6月]])</f>
        <v>0</v>
      </c>
      <c r="U278" s="41"/>
      <c r="V278" s="42"/>
      <c r="W278" s="42">
        <f>IF(テーブル22[[#This Row],[1-3月残高]]="",テーブル22[[#This Row],[4-6月計]]-テーブル22[[#This Row],[入金額2]],IF(テーブル22[[#This Row],[1-3月残高]]&gt;0,テーブル22[[#This Row],[1-3月残高]]+テーブル22[[#This Row],[4-6月計]]-テーブル22[[#This Row],[入金額2]]))</f>
        <v>0</v>
      </c>
      <c r="X278" s="42"/>
      <c r="Y278" s="42"/>
      <c r="Z278" s="42"/>
      <c r="AA278" s="42">
        <f>SUM(テーブル22[[#This Row],[7月]:[9月]])</f>
        <v>0</v>
      </c>
      <c r="AB278" s="41"/>
      <c r="AC278" s="42"/>
      <c r="AD278" s="42">
        <f>IF(テーブル22[[#This Row],[1-6月残高]]=0,テーブル22[[#This Row],[7-9月計]]-テーブル22[[#This Row],[入金額3]],IF(テーブル22[[#This Row],[1-6月残高]]&gt;0,テーブル22[[#This Row],[1-6月残高]]+テーブル22[[#This Row],[7-9月計]]-テーブル22[[#This Row],[入金額3]]))</f>
        <v>0</v>
      </c>
      <c r="AE278" s="42"/>
      <c r="AF278" s="42"/>
      <c r="AG278" s="42"/>
      <c r="AH278" s="42">
        <f>SUM(テーブル22[[#This Row],[10月]:[12月]])</f>
        <v>0</v>
      </c>
      <c r="AI278" s="41"/>
      <c r="AJ278" s="42"/>
      <c r="AK278" s="42">
        <f>IF(テーブル22[[#This Row],[1-9月残高]]=0,テーブル22[[#This Row],[10-12月計]]-テーブル22[[#This Row],[入金額4]],IF(テーブル22[[#This Row],[1-9月残高]]&gt;0,テーブル22[[#This Row],[1-9月残高]]+テーブル22[[#This Row],[10-12月計]]-テーブル22[[#This Row],[入金額4]]))</f>
        <v>0</v>
      </c>
      <c r="AL278" s="42">
        <f>SUM(テーブル22[[#This Row],[1-3月計]],テーブル22[[#This Row],[4-6月計]],テーブル22[[#This Row],[7-9月計]],テーブル22[[#This Row],[10-12月計]]-テーブル22[[#This Row],[入金合計]])</f>
        <v>0</v>
      </c>
      <c r="AM278" s="42">
        <f>SUM(テーブル22[[#This Row],[入金額]],テーブル22[[#This Row],[入金額2]],テーブル22[[#This Row],[入金額3]],テーブル22[[#This Row],[入金額4]])</f>
        <v>0</v>
      </c>
      <c r="AN278" s="38">
        <f t="shared" si="4"/>
        <v>0</v>
      </c>
    </row>
    <row r="279" spans="1:40" hidden="1" x14ac:dyDescent="0.15">
      <c r="A279" s="43">
        <v>1803</v>
      </c>
      <c r="B279" s="38"/>
      <c r="C279" s="43"/>
      <c r="D279" s="37" t="s">
        <v>1056</v>
      </c>
      <c r="E279" s="37" t="s">
        <v>251</v>
      </c>
      <c r="F279" s="37" t="s">
        <v>1057</v>
      </c>
      <c r="G279" s="37" t="s">
        <v>1058</v>
      </c>
      <c r="H279" s="37"/>
      <c r="I279" s="38"/>
      <c r="J279" s="39">
        <v>0</v>
      </c>
      <c r="K279" s="39">
        <v>0</v>
      </c>
      <c r="L279" s="39">
        <v>0</v>
      </c>
      <c r="M279" s="44">
        <f>SUM(テーブル22[[#This Row],[1月]:[3月]])</f>
        <v>0</v>
      </c>
      <c r="N279" s="41"/>
      <c r="O279" s="39"/>
      <c r="P2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79" s="42">
        <v>0</v>
      </c>
      <c r="R279" s="42">
        <v>0</v>
      </c>
      <c r="S279" s="42">
        <v>0</v>
      </c>
      <c r="T279" s="42">
        <f>SUM(テーブル22[[#This Row],[4月]:[6月]])</f>
        <v>0</v>
      </c>
      <c r="U279" s="41"/>
      <c r="V279" s="42"/>
      <c r="W279" s="42">
        <f>IF(テーブル22[[#This Row],[1-3月残高]]="",テーブル22[[#This Row],[4-6月計]]-テーブル22[[#This Row],[入金額2]],IF(テーブル22[[#This Row],[1-3月残高]]&gt;0,テーブル22[[#This Row],[1-3月残高]]+テーブル22[[#This Row],[4-6月計]]-テーブル22[[#This Row],[入金額2]]))</f>
        <v>0</v>
      </c>
      <c r="X279" s="42"/>
      <c r="Y279" s="42"/>
      <c r="Z279" s="42"/>
      <c r="AA279" s="42">
        <f>SUM(テーブル22[[#This Row],[7月]:[9月]])</f>
        <v>0</v>
      </c>
      <c r="AB279" s="41"/>
      <c r="AC279" s="42"/>
      <c r="AD279" s="42">
        <f>IF(テーブル22[[#This Row],[1-6月残高]]=0,テーブル22[[#This Row],[7-9月計]]-テーブル22[[#This Row],[入金額3]],IF(テーブル22[[#This Row],[1-6月残高]]&gt;0,テーブル22[[#This Row],[1-6月残高]]+テーブル22[[#This Row],[7-9月計]]-テーブル22[[#This Row],[入金額3]]))</f>
        <v>0</v>
      </c>
      <c r="AE279" s="42"/>
      <c r="AF279" s="42"/>
      <c r="AG279" s="42"/>
      <c r="AH279" s="42">
        <f>SUM(テーブル22[[#This Row],[10月]:[12月]])</f>
        <v>0</v>
      </c>
      <c r="AI279" s="41"/>
      <c r="AJ279" s="42"/>
      <c r="AK279" s="42">
        <f>IF(テーブル22[[#This Row],[1-9月残高]]=0,テーブル22[[#This Row],[10-12月計]]-テーブル22[[#This Row],[入金額4]],IF(テーブル22[[#This Row],[1-9月残高]]&gt;0,テーブル22[[#This Row],[1-9月残高]]+テーブル22[[#This Row],[10-12月計]]-テーブル22[[#This Row],[入金額4]]))</f>
        <v>0</v>
      </c>
      <c r="AL279" s="42">
        <f>SUM(テーブル22[[#This Row],[1-3月計]],テーブル22[[#This Row],[4-6月計]],テーブル22[[#This Row],[7-9月計]],テーブル22[[#This Row],[10-12月計]]-テーブル22[[#This Row],[入金合計]])</f>
        <v>0</v>
      </c>
      <c r="AM279" s="42">
        <f>SUM(テーブル22[[#This Row],[入金額]],テーブル22[[#This Row],[入金額2]],テーブル22[[#This Row],[入金額3]],テーブル22[[#This Row],[入金額4]])</f>
        <v>0</v>
      </c>
      <c r="AN279" s="38">
        <f t="shared" si="4"/>
        <v>0</v>
      </c>
    </row>
    <row r="280" spans="1:40" hidden="1" x14ac:dyDescent="0.15">
      <c r="A280" s="43">
        <v>1805</v>
      </c>
      <c r="B280" s="38"/>
      <c r="C280" s="43"/>
      <c r="D280" s="37" t="s">
        <v>1059</v>
      </c>
      <c r="E280" s="37" t="s">
        <v>251</v>
      </c>
      <c r="F280" s="37" t="s">
        <v>1060</v>
      </c>
      <c r="G280" s="37" t="s">
        <v>459</v>
      </c>
      <c r="H280" s="37"/>
      <c r="I280" s="38"/>
      <c r="J280" s="39">
        <v>0</v>
      </c>
      <c r="K280" s="39">
        <v>0</v>
      </c>
      <c r="L280" s="39">
        <v>0</v>
      </c>
      <c r="M280" s="44">
        <f>SUM(テーブル22[[#This Row],[1月]:[3月]])</f>
        <v>0</v>
      </c>
      <c r="N280" s="41"/>
      <c r="O280" s="39"/>
      <c r="P2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0" s="42">
        <v>0</v>
      </c>
      <c r="R280" s="42">
        <v>0</v>
      </c>
      <c r="S280" s="42">
        <v>0</v>
      </c>
      <c r="T280" s="42">
        <f>SUM(テーブル22[[#This Row],[4月]:[6月]])</f>
        <v>0</v>
      </c>
      <c r="U280" s="41"/>
      <c r="V280" s="42"/>
      <c r="W280" s="42">
        <f>IF(テーブル22[[#This Row],[1-3月残高]]="",テーブル22[[#This Row],[4-6月計]]-テーブル22[[#This Row],[入金額2]],IF(テーブル22[[#This Row],[1-3月残高]]&gt;0,テーブル22[[#This Row],[1-3月残高]]+テーブル22[[#This Row],[4-6月計]]-テーブル22[[#This Row],[入金額2]]))</f>
        <v>0</v>
      </c>
      <c r="X280" s="42"/>
      <c r="Y280" s="42"/>
      <c r="Z280" s="42"/>
      <c r="AA280" s="42">
        <f>SUM(テーブル22[[#This Row],[7月]:[9月]])</f>
        <v>0</v>
      </c>
      <c r="AB280" s="41"/>
      <c r="AC280" s="42"/>
      <c r="AD280" s="42">
        <f>IF(テーブル22[[#This Row],[1-6月残高]]=0,テーブル22[[#This Row],[7-9月計]]-テーブル22[[#This Row],[入金額3]],IF(テーブル22[[#This Row],[1-6月残高]]&gt;0,テーブル22[[#This Row],[1-6月残高]]+テーブル22[[#This Row],[7-9月計]]-テーブル22[[#This Row],[入金額3]]))</f>
        <v>0</v>
      </c>
      <c r="AE280" s="42"/>
      <c r="AF280" s="42"/>
      <c r="AG280" s="42"/>
      <c r="AH280" s="42">
        <f>SUM(テーブル22[[#This Row],[10月]:[12月]])</f>
        <v>0</v>
      </c>
      <c r="AI280" s="41"/>
      <c r="AJ280" s="42"/>
      <c r="AK280" s="42">
        <f>IF(テーブル22[[#This Row],[1-9月残高]]=0,テーブル22[[#This Row],[10-12月計]]-テーブル22[[#This Row],[入金額4]],IF(テーブル22[[#This Row],[1-9月残高]]&gt;0,テーブル22[[#This Row],[1-9月残高]]+テーブル22[[#This Row],[10-12月計]]-テーブル22[[#This Row],[入金額4]]))</f>
        <v>0</v>
      </c>
      <c r="AL280" s="42">
        <f>SUM(テーブル22[[#This Row],[1-3月計]],テーブル22[[#This Row],[4-6月計]],テーブル22[[#This Row],[7-9月計]],テーブル22[[#This Row],[10-12月計]]-テーブル22[[#This Row],[入金合計]])</f>
        <v>0</v>
      </c>
      <c r="AM280" s="42">
        <f>SUM(テーブル22[[#This Row],[入金額]],テーブル22[[#This Row],[入金額2]],テーブル22[[#This Row],[入金額3]],テーブル22[[#This Row],[入金額4]])</f>
        <v>0</v>
      </c>
      <c r="AN280" s="38">
        <f t="shared" si="4"/>
        <v>0</v>
      </c>
    </row>
    <row r="281" spans="1:40" hidden="1" x14ac:dyDescent="0.15">
      <c r="A281" s="43">
        <v>1807</v>
      </c>
      <c r="B281" s="38"/>
      <c r="C281" s="43"/>
      <c r="D281" s="37" t="s">
        <v>1061</v>
      </c>
      <c r="E281" s="37" t="s">
        <v>251</v>
      </c>
      <c r="F281" s="37" t="s">
        <v>1062</v>
      </c>
      <c r="G281" s="37" t="s">
        <v>1061</v>
      </c>
      <c r="H281" s="37"/>
      <c r="I281" s="38"/>
      <c r="J281" s="39">
        <v>0</v>
      </c>
      <c r="K281" s="39">
        <v>0</v>
      </c>
      <c r="L281" s="39">
        <v>0</v>
      </c>
      <c r="M281" s="44">
        <f>SUM(テーブル22[[#This Row],[1月]:[3月]])</f>
        <v>0</v>
      </c>
      <c r="N281" s="41"/>
      <c r="O281" s="39"/>
      <c r="P28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1" s="42">
        <v>0</v>
      </c>
      <c r="R281" s="42">
        <v>0</v>
      </c>
      <c r="S281" s="42">
        <v>0</v>
      </c>
      <c r="T281" s="42">
        <f>SUM(テーブル22[[#This Row],[4月]:[6月]])</f>
        <v>0</v>
      </c>
      <c r="U281" s="41"/>
      <c r="V281" s="42"/>
      <c r="W281" s="42">
        <f>IF(テーブル22[[#This Row],[1-3月残高]]="",テーブル22[[#This Row],[4-6月計]]-テーブル22[[#This Row],[入金額2]],IF(テーブル22[[#This Row],[1-3月残高]]&gt;0,テーブル22[[#This Row],[1-3月残高]]+テーブル22[[#This Row],[4-6月計]]-テーブル22[[#This Row],[入金額2]]))</f>
        <v>0</v>
      </c>
      <c r="X281" s="42"/>
      <c r="Y281" s="42"/>
      <c r="Z281" s="42"/>
      <c r="AA281" s="42">
        <f>SUM(テーブル22[[#This Row],[7月]:[9月]])</f>
        <v>0</v>
      </c>
      <c r="AB281" s="41"/>
      <c r="AC281" s="42"/>
      <c r="AD281" s="42">
        <f>IF(テーブル22[[#This Row],[1-6月残高]]=0,テーブル22[[#This Row],[7-9月計]]-テーブル22[[#This Row],[入金額3]],IF(テーブル22[[#This Row],[1-6月残高]]&gt;0,テーブル22[[#This Row],[1-6月残高]]+テーブル22[[#This Row],[7-9月計]]-テーブル22[[#This Row],[入金額3]]))</f>
        <v>0</v>
      </c>
      <c r="AE281" s="42"/>
      <c r="AF281" s="42"/>
      <c r="AG281" s="42"/>
      <c r="AH281" s="42">
        <f>SUM(テーブル22[[#This Row],[10月]:[12月]])</f>
        <v>0</v>
      </c>
      <c r="AI281" s="41"/>
      <c r="AJ281" s="42"/>
      <c r="AK281" s="42">
        <f>IF(テーブル22[[#This Row],[1-9月残高]]=0,テーブル22[[#This Row],[10-12月計]]-テーブル22[[#This Row],[入金額4]],IF(テーブル22[[#This Row],[1-9月残高]]&gt;0,テーブル22[[#This Row],[1-9月残高]]+テーブル22[[#This Row],[10-12月計]]-テーブル22[[#This Row],[入金額4]]))</f>
        <v>0</v>
      </c>
      <c r="AL281" s="42">
        <f>SUM(テーブル22[[#This Row],[1-3月計]],テーブル22[[#This Row],[4-6月計]],テーブル22[[#This Row],[7-9月計]],テーブル22[[#This Row],[10-12月計]]-テーブル22[[#This Row],[入金合計]])</f>
        <v>0</v>
      </c>
      <c r="AM281" s="42">
        <f>SUM(テーブル22[[#This Row],[入金額]],テーブル22[[#This Row],[入金額2]],テーブル22[[#This Row],[入金額3]],テーブル22[[#This Row],[入金額4]])</f>
        <v>0</v>
      </c>
      <c r="AN281" s="38">
        <f t="shared" si="4"/>
        <v>0</v>
      </c>
    </row>
    <row r="282" spans="1:40" hidden="1" x14ac:dyDescent="0.15">
      <c r="A282" s="43">
        <v>1808</v>
      </c>
      <c r="B282" s="38"/>
      <c r="C282" s="43"/>
      <c r="D282" s="37" t="s">
        <v>44</v>
      </c>
      <c r="E282" s="37" t="s">
        <v>251</v>
      </c>
      <c r="F282" s="37" t="s">
        <v>1063</v>
      </c>
      <c r="G282" s="37" t="s">
        <v>44</v>
      </c>
      <c r="H282" s="37"/>
      <c r="I282" s="38"/>
      <c r="J282" s="39">
        <v>0</v>
      </c>
      <c r="K282" s="39">
        <v>0</v>
      </c>
      <c r="L282" s="39">
        <v>0</v>
      </c>
      <c r="M282" s="44">
        <f>SUM(テーブル22[[#This Row],[1月]:[3月]])</f>
        <v>0</v>
      </c>
      <c r="N282" s="41"/>
      <c r="O282" s="39"/>
      <c r="P2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2" s="42">
        <v>0</v>
      </c>
      <c r="R282" s="42">
        <v>0</v>
      </c>
      <c r="S282" s="42">
        <v>0</v>
      </c>
      <c r="T282" s="42">
        <f>SUM(テーブル22[[#This Row],[4月]:[6月]])</f>
        <v>0</v>
      </c>
      <c r="U282" s="41"/>
      <c r="V282" s="42"/>
      <c r="W282" s="42">
        <f>IF(テーブル22[[#This Row],[1-3月残高]]="",テーブル22[[#This Row],[4-6月計]]-テーブル22[[#This Row],[入金額2]],IF(テーブル22[[#This Row],[1-3月残高]]&gt;0,テーブル22[[#This Row],[1-3月残高]]+テーブル22[[#This Row],[4-6月計]]-テーブル22[[#This Row],[入金額2]]))</f>
        <v>0</v>
      </c>
      <c r="X282" s="42"/>
      <c r="Y282" s="42"/>
      <c r="Z282" s="42"/>
      <c r="AA282" s="42">
        <f>SUM(テーブル22[[#This Row],[7月]:[9月]])</f>
        <v>0</v>
      </c>
      <c r="AB282" s="41"/>
      <c r="AC282" s="42"/>
      <c r="AD282" s="42">
        <f>IF(テーブル22[[#This Row],[1-6月残高]]=0,テーブル22[[#This Row],[7-9月計]]-テーブル22[[#This Row],[入金額3]],IF(テーブル22[[#This Row],[1-6月残高]]&gt;0,テーブル22[[#This Row],[1-6月残高]]+テーブル22[[#This Row],[7-9月計]]-テーブル22[[#This Row],[入金額3]]))</f>
        <v>0</v>
      </c>
      <c r="AE282" s="42"/>
      <c r="AF282" s="42"/>
      <c r="AG282" s="42"/>
      <c r="AH282" s="42">
        <f>SUM(テーブル22[[#This Row],[10月]:[12月]])</f>
        <v>0</v>
      </c>
      <c r="AI282" s="41"/>
      <c r="AJ282" s="42"/>
      <c r="AK282" s="42">
        <f>IF(テーブル22[[#This Row],[1-9月残高]]=0,テーブル22[[#This Row],[10-12月計]]-テーブル22[[#This Row],[入金額4]],IF(テーブル22[[#This Row],[1-9月残高]]&gt;0,テーブル22[[#This Row],[1-9月残高]]+テーブル22[[#This Row],[10-12月計]]-テーブル22[[#This Row],[入金額4]]))</f>
        <v>0</v>
      </c>
      <c r="AL282" s="42">
        <f>SUM(テーブル22[[#This Row],[1-3月計]],テーブル22[[#This Row],[4-6月計]],テーブル22[[#This Row],[7-9月計]],テーブル22[[#This Row],[10-12月計]]-テーブル22[[#This Row],[入金合計]])</f>
        <v>0</v>
      </c>
      <c r="AM282" s="42">
        <f>SUM(テーブル22[[#This Row],[入金額]],テーブル22[[#This Row],[入金額2]],テーブル22[[#This Row],[入金額3]],テーブル22[[#This Row],[入金額4]])</f>
        <v>0</v>
      </c>
      <c r="AN282" s="38">
        <f t="shared" si="4"/>
        <v>0</v>
      </c>
    </row>
    <row r="283" spans="1:40" hidden="1" x14ac:dyDescent="0.15">
      <c r="A283" s="43">
        <v>1810</v>
      </c>
      <c r="B283" s="38"/>
      <c r="C283" s="43"/>
      <c r="D283" s="37" t="s">
        <v>1064</v>
      </c>
      <c r="E283" s="37" t="s">
        <v>251</v>
      </c>
      <c r="F283" s="37" t="s">
        <v>1065</v>
      </c>
      <c r="G283" s="37" t="s">
        <v>328</v>
      </c>
      <c r="H283" s="37"/>
      <c r="I283" s="38"/>
      <c r="J283" s="39">
        <v>0</v>
      </c>
      <c r="K283" s="39">
        <v>0</v>
      </c>
      <c r="L283" s="39">
        <v>0</v>
      </c>
      <c r="M283" s="44">
        <f>SUM(テーブル22[[#This Row],[1月]:[3月]])</f>
        <v>0</v>
      </c>
      <c r="N283" s="41"/>
      <c r="O283" s="39"/>
      <c r="P2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3" s="42">
        <v>0</v>
      </c>
      <c r="R283" s="42">
        <v>0</v>
      </c>
      <c r="S283" s="42">
        <v>0</v>
      </c>
      <c r="T283" s="42">
        <f>SUM(テーブル22[[#This Row],[4月]:[6月]])</f>
        <v>0</v>
      </c>
      <c r="U283" s="41"/>
      <c r="V283" s="42"/>
      <c r="W283" s="42">
        <f>IF(テーブル22[[#This Row],[1-3月残高]]="",テーブル22[[#This Row],[4-6月計]]-テーブル22[[#This Row],[入金額2]],IF(テーブル22[[#This Row],[1-3月残高]]&gt;0,テーブル22[[#This Row],[1-3月残高]]+テーブル22[[#This Row],[4-6月計]]-テーブル22[[#This Row],[入金額2]]))</f>
        <v>0</v>
      </c>
      <c r="X283" s="42"/>
      <c r="Y283" s="42"/>
      <c r="Z283" s="42"/>
      <c r="AA283" s="42">
        <f>SUM(テーブル22[[#This Row],[7月]:[9月]])</f>
        <v>0</v>
      </c>
      <c r="AB283" s="41"/>
      <c r="AC283" s="42"/>
      <c r="AD283" s="42">
        <f>IF(テーブル22[[#This Row],[1-6月残高]]=0,テーブル22[[#This Row],[7-9月計]]-テーブル22[[#This Row],[入金額3]],IF(テーブル22[[#This Row],[1-6月残高]]&gt;0,テーブル22[[#This Row],[1-6月残高]]+テーブル22[[#This Row],[7-9月計]]-テーブル22[[#This Row],[入金額3]]))</f>
        <v>0</v>
      </c>
      <c r="AE283" s="42"/>
      <c r="AF283" s="42"/>
      <c r="AG283" s="42"/>
      <c r="AH283" s="42">
        <f>SUM(テーブル22[[#This Row],[10月]:[12月]])</f>
        <v>0</v>
      </c>
      <c r="AI283" s="41"/>
      <c r="AJ283" s="42"/>
      <c r="AK283" s="42">
        <f>IF(テーブル22[[#This Row],[1-9月残高]]=0,テーブル22[[#This Row],[10-12月計]]-テーブル22[[#This Row],[入金額4]],IF(テーブル22[[#This Row],[1-9月残高]]&gt;0,テーブル22[[#This Row],[1-9月残高]]+テーブル22[[#This Row],[10-12月計]]-テーブル22[[#This Row],[入金額4]]))</f>
        <v>0</v>
      </c>
      <c r="AL283" s="42">
        <f>SUM(テーブル22[[#This Row],[1-3月計]],テーブル22[[#This Row],[4-6月計]],テーブル22[[#This Row],[7-9月計]],テーブル22[[#This Row],[10-12月計]]-テーブル22[[#This Row],[入金合計]])</f>
        <v>0</v>
      </c>
      <c r="AM283" s="42">
        <f>SUM(テーブル22[[#This Row],[入金額]],テーブル22[[#This Row],[入金額2]],テーブル22[[#This Row],[入金額3]],テーブル22[[#This Row],[入金額4]])</f>
        <v>0</v>
      </c>
      <c r="AN283" s="38">
        <f t="shared" si="4"/>
        <v>0</v>
      </c>
    </row>
    <row r="284" spans="1:40" hidden="1" x14ac:dyDescent="0.15">
      <c r="A284" s="43">
        <v>1811</v>
      </c>
      <c r="B284" s="38"/>
      <c r="C284" s="43"/>
      <c r="D284" s="37" t="s">
        <v>1066</v>
      </c>
      <c r="E284" s="37" t="s">
        <v>251</v>
      </c>
      <c r="F284" s="37" t="s">
        <v>1067</v>
      </c>
      <c r="G284" s="37" t="s">
        <v>1068</v>
      </c>
      <c r="H284" s="37"/>
      <c r="I284" s="38"/>
      <c r="J284" s="39">
        <v>0</v>
      </c>
      <c r="K284" s="39">
        <v>0</v>
      </c>
      <c r="L284" s="39">
        <v>0</v>
      </c>
      <c r="M284" s="44">
        <f>SUM(テーブル22[[#This Row],[1月]:[3月]])</f>
        <v>0</v>
      </c>
      <c r="N284" s="41"/>
      <c r="O284" s="39"/>
      <c r="P28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4" s="42">
        <v>0</v>
      </c>
      <c r="R284" s="42">
        <v>0</v>
      </c>
      <c r="S284" s="42">
        <v>0</v>
      </c>
      <c r="T284" s="42">
        <f>SUM(テーブル22[[#This Row],[4月]:[6月]])</f>
        <v>0</v>
      </c>
      <c r="U284" s="41"/>
      <c r="V284" s="42"/>
      <c r="W284" s="42">
        <f>IF(テーブル22[[#This Row],[1-3月残高]]="",テーブル22[[#This Row],[4-6月計]]-テーブル22[[#This Row],[入金額2]],IF(テーブル22[[#This Row],[1-3月残高]]&gt;0,テーブル22[[#This Row],[1-3月残高]]+テーブル22[[#This Row],[4-6月計]]-テーブル22[[#This Row],[入金額2]]))</f>
        <v>0</v>
      </c>
      <c r="X284" s="42"/>
      <c r="Y284" s="42"/>
      <c r="Z284" s="42"/>
      <c r="AA284" s="42">
        <f>SUM(テーブル22[[#This Row],[7月]:[9月]])</f>
        <v>0</v>
      </c>
      <c r="AB284" s="41"/>
      <c r="AC284" s="42"/>
      <c r="AD284" s="42">
        <f>IF(テーブル22[[#This Row],[1-6月残高]]=0,テーブル22[[#This Row],[7-9月計]]-テーブル22[[#This Row],[入金額3]],IF(テーブル22[[#This Row],[1-6月残高]]&gt;0,テーブル22[[#This Row],[1-6月残高]]+テーブル22[[#This Row],[7-9月計]]-テーブル22[[#This Row],[入金額3]]))</f>
        <v>0</v>
      </c>
      <c r="AE284" s="42"/>
      <c r="AF284" s="42"/>
      <c r="AG284" s="42"/>
      <c r="AH284" s="42">
        <f>SUM(テーブル22[[#This Row],[10月]:[12月]])</f>
        <v>0</v>
      </c>
      <c r="AI284" s="41"/>
      <c r="AJ284" s="42"/>
      <c r="AK284" s="42">
        <f>IF(テーブル22[[#This Row],[1-9月残高]]=0,テーブル22[[#This Row],[10-12月計]]-テーブル22[[#This Row],[入金額4]],IF(テーブル22[[#This Row],[1-9月残高]]&gt;0,テーブル22[[#This Row],[1-9月残高]]+テーブル22[[#This Row],[10-12月計]]-テーブル22[[#This Row],[入金額4]]))</f>
        <v>0</v>
      </c>
      <c r="AL284" s="42">
        <f>SUM(テーブル22[[#This Row],[1-3月計]],テーブル22[[#This Row],[4-6月計]],テーブル22[[#This Row],[7-9月計]],テーブル22[[#This Row],[10-12月計]]-テーブル22[[#This Row],[入金合計]])</f>
        <v>0</v>
      </c>
      <c r="AM284" s="42">
        <f>SUM(テーブル22[[#This Row],[入金額]],テーブル22[[#This Row],[入金額2]],テーブル22[[#This Row],[入金額3]],テーブル22[[#This Row],[入金額4]])</f>
        <v>0</v>
      </c>
      <c r="AN284" s="38">
        <f t="shared" si="4"/>
        <v>0</v>
      </c>
    </row>
    <row r="285" spans="1:40" hidden="1" x14ac:dyDescent="0.15">
      <c r="A285" s="43">
        <v>1812</v>
      </c>
      <c r="B285" s="38"/>
      <c r="C285" s="43"/>
      <c r="D285" s="37" t="s">
        <v>68</v>
      </c>
      <c r="E285" s="37" t="s">
        <v>251</v>
      </c>
      <c r="F285" s="37" t="s">
        <v>1069</v>
      </c>
      <c r="G285" s="37" t="s">
        <v>68</v>
      </c>
      <c r="H285" s="37"/>
      <c r="I285" s="38"/>
      <c r="J285" s="39">
        <v>0</v>
      </c>
      <c r="K285" s="39">
        <v>0</v>
      </c>
      <c r="L285" s="39">
        <v>0</v>
      </c>
      <c r="M285" s="44">
        <f>SUM(テーブル22[[#This Row],[1月]:[3月]])</f>
        <v>0</v>
      </c>
      <c r="N285" s="41"/>
      <c r="O285" s="39"/>
      <c r="P2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5" s="42">
        <v>0</v>
      </c>
      <c r="R285" s="42">
        <v>0</v>
      </c>
      <c r="S285" s="42">
        <v>0</v>
      </c>
      <c r="T285" s="42">
        <f>SUM(テーブル22[[#This Row],[4月]:[6月]])</f>
        <v>0</v>
      </c>
      <c r="U285" s="41"/>
      <c r="V285" s="42"/>
      <c r="W285" s="42">
        <f>IF(テーブル22[[#This Row],[1-3月残高]]="",テーブル22[[#This Row],[4-6月計]]-テーブル22[[#This Row],[入金額2]],IF(テーブル22[[#This Row],[1-3月残高]]&gt;0,テーブル22[[#This Row],[1-3月残高]]+テーブル22[[#This Row],[4-6月計]]-テーブル22[[#This Row],[入金額2]]))</f>
        <v>0</v>
      </c>
      <c r="X285" s="42"/>
      <c r="Y285" s="42"/>
      <c r="Z285" s="42"/>
      <c r="AA285" s="42">
        <f>SUM(テーブル22[[#This Row],[7月]:[9月]])</f>
        <v>0</v>
      </c>
      <c r="AB285" s="41"/>
      <c r="AC285" s="42"/>
      <c r="AD285" s="42">
        <f>IF(テーブル22[[#This Row],[1-6月残高]]=0,テーブル22[[#This Row],[7-9月計]]-テーブル22[[#This Row],[入金額3]],IF(テーブル22[[#This Row],[1-6月残高]]&gt;0,テーブル22[[#This Row],[1-6月残高]]+テーブル22[[#This Row],[7-9月計]]-テーブル22[[#This Row],[入金額3]]))</f>
        <v>0</v>
      </c>
      <c r="AE285" s="42"/>
      <c r="AF285" s="42"/>
      <c r="AG285" s="42"/>
      <c r="AH285" s="42">
        <f>SUM(テーブル22[[#This Row],[10月]:[12月]])</f>
        <v>0</v>
      </c>
      <c r="AI285" s="41"/>
      <c r="AJ285" s="42"/>
      <c r="AK285" s="42">
        <f>IF(テーブル22[[#This Row],[1-9月残高]]=0,テーブル22[[#This Row],[10-12月計]]-テーブル22[[#This Row],[入金額4]],IF(テーブル22[[#This Row],[1-9月残高]]&gt;0,テーブル22[[#This Row],[1-9月残高]]+テーブル22[[#This Row],[10-12月計]]-テーブル22[[#This Row],[入金額4]]))</f>
        <v>0</v>
      </c>
      <c r="AL285" s="42">
        <f>SUM(テーブル22[[#This Row],[1-3月計]],テーブル22[[#This Row],[4-6月計]],テーブル22[[#This Row],[7-9月計]],テーブル22[[#This Row],[10-12月計]]-テーブル22[[#This Row],[入金合計]])</f>
        <v>0</v>
      </c>
      <c r="AM285" s="42">
        <f>SUM(テーブル22[[#This Row],[入金額]],テーブル22[[#This Row],[入金額2]],テーブル22[[#This Row],[入金額3]],テーブル22[[#This Row],[入金額4]])</f>
        <v>0</v>
      </c>
      <c r="AN285" s="38">
        <f t="shared" si="4"/>
        <v>0</v>
      </c>
    </row>
    <row r="286" spans="1:40" hidden="1" x14ac:dyDescent="0.15">
      <c r="A286" s="43">
        <v>1813</v>
      </c>
      <c r="B286" s="38"/>
      <c r="C286" s="43"/>
      <c r="D286" s="37" t="s">
        <v>199</v>
      </c>
      <c r="E286" s="37" t="s">
        <v>251</v>
      </c>
      <c r="F286" s="37" t="s">
        <v>1070</v>
      </c>
      <c r="G286" s="37" t="s">
        <v>199</v>
      </c>
      <c r="H286" s="37"/>
      <c r="I286" s="38"/>
      <c r="J286" s="39">
        <v>0</v>
      </c>
      <c r="K286" s="39">
        <v>0</v>
      </c>
      <c r="L286" s="39">
        <v>0</v>
      </c>
      <c r="M286" s="44">
        <f>SUM(テーブル22[[#This Row],[1月]:[3月]])</f>
        <v>0</v>
      </c>
      <c r="N286" s="41"/>
      <c r="O286" s="39"/>
      <c r="P2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6" s="42">
        <v>0</v>
      </c>
      <c r="R286" s="42">
        <v>0</v>
      </c>
      <c r="S286" s="42">
        <v>0</v>
      </c>
      <c r="T286" s="42">
        <f>SUM(テーブル22[[#This Row],[4月]:[6月]])</f>
        <v>0</v>
      </c>
      <c r="U286" s="41"/>
      <c r="V286" s="42"/>
      <c r="W286" s="42">
        <f>IF(テーブル22[[#This Row],[1-3月残高]]="",テーブル22[[#This Row],[4-6月計]]-テーブル22[[#This Row],[入金額2]],IF(テーブル22[[#This Row],[1-3月残高]]&gt;0,テーブル22[[#This Row],[1-3月残高]]+テーブル22[[#This Row],[4-6月計]]-テーブル22[[#This Row],[入金額2]]))</f>
        <v>0</v>
      </c>
      <c r="X286" s="42"/>
      <c r="Y286" s="42"/>
      <c r="Z286" s="42"/>
      <c r="AA286" s="42">
        <f>SUM(テーブル22[[#This Row],[7月]:[9月]])</f>
        <v>0</v>
      </c>
      <c r="AB286" s="41"/>
      <c r="AC286" s="42"/>
      <c r="AD286" s="42">
        <f>IF(テーブル22[[#This Row],[1-6月残高]]=0,テーブル22[[#This Row],[7-9月計]]-テーブル22[[#This Row],[入金額3]],IF(テーブル22[[#This Row],[1-6月残高]]&gt;0,テーブル22[[#This Row],[1-6月残高]]+テーブル22[[#This Row],[7-9月計]]-テーブル22[[#This Row],[入金額3]]))</f>
        <v>0</v>
      </c>
      <c r="AE286" s="42"/>
      <c r="AF286" s="42"/>
      <c r="AG286" s="42"/>
      <c r="AH286" s="42">
        <f>SUM(テーブル22[[#This Row],[10月]:[12月]])</f>
        <v>0</v>
      </c>
      <c r="AI286" s="41"/>
      <c r="AJ286" s="42"/>
      <c r="AK286" s="42">
        <f>IF(テーブル22[[#This Row],[1-9月残高]]=0,テーブル22[[#This Row],[10-12月計]]-テーブル22[[#This Row],[入金額4]],IF(テーブル22[[#This Row],[1-9月残高]]&gt;0,テーブル22[[#This Row],[1-9月残高]]+テーブル22[[#This Row],[10-12月計]]-テーブル22[[#This Row],[入金額4]]))</f>
        <v>0</v>
      </c>
      <c r="AL286" s="42">
        <f>SUM(テーブル22[[#This Row],[1-3月計]],テーブル22[[#This Row],[4-6月計]],テーブル22[[#This Row],[7-9月計]],テーブル22[[#This Row],[10-12月計]]-テーブル22[[#This Row],[入金合計]])</f>
        <v>0</v>
      </c>
      <c r="AM286" s="42">
        <f>SUM(テーブル22[[#This Row],[入金額]],テーブル22[[#This Row],[入金額2]],テーブル22[[#This Row],[入金額3]],テーブル22[[#This Row],[入金額4]])</f>
        <v>0</v>
      </c>
      <c r="AN286" s="38">
        <f t="shared" si="4"/>
        <v>0</v>
      </c>
    </row>
    <row r="287" spans="1:40" s="4" customFormat="1" x14ac:dyDescent="0.15">
      <c r="A287" s="54">
        <v>1814</v>
      </c>
      <c r="B287" s="15" t="s">
        <v>1865</v>
      </c>
      <c r="C287" s="54" t="e">
        <v>#REF!</v>
      </c>
      <c r="D287" s="17" t="s">
        <v>1875</v>
      </c>
      <c r="E287" s="37"/>
      <c r="F287" s="37"/>
      <c r="G287" s="37"/>
      <c r="H287" s="37"/>
      <c r="I287" s="17"/>
      <c r="J287" s="56">
        <v>3285</v>
      </c>
      <c r="K287" s="56">
        <v>2910</v>
      </c>
      <c r="L287" s="56">
        <v>510</v>
      </c>
      <c r="M287" s="57">
        <f>SUM(テーブル22[[#This Row],[1月]:[3月]])</f>
        <v>6705</v>
      </c>
      <c r="N287" s="58"/>
      <c r="O287" s="56"/>
      <c r="P287" s="55">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6705</v>
      </c>
      <c r="Q287" s="55">
        <v>3090</v>
      </c>
      <c r="R287" s="55">
        <v>3180</v>
      </c>
      <c r="S287" s="55">
        <v>2055</v>
      </c>
      <c r="T287" s="55">
        <f>SUM(テーブル22[[#This Row],[4月]:[6月]])</f>
        <v>8325</v>
      </c>
      <c r="U287" s="58"/>
      <c r="V287" s="55"/>
      <c r="W287" s="55">
        <f>IF(テーブル22[[#This Row],[1-3月残高]]="",テーブル22[[#This Row],[4-6月計]]-テーブル22[[#This Row],[入金額2]],IF(テーブル22[[#This Row],[1-3月残高]]&gt;0,テーブル22[[#This Row],[1-3月残高]]+テーブル22[[#This Row],[4-6月計]]-テーブル22[[#This Row],[入金額2]]))</f>
        <v>15030</v>
      </c>
      <c r="X287" s="55"/>
      <c r="Y287" s="55"/>
      <c r="Z287" s="55"/>
      <c r="AA287" s="55">
        <f>SUM(テーブル22[[#This Row],[7月]:[9月]])</f>
        <v>0</v>
      </c>
      <c r="AB287" s="58"/>
      <c r="AC287" s="55"/>
      <c r="AD287" s="55">
        <f>IF(テーブル22[[#This Row],[1-6月残高]]=0,テーブル22[[#This Row],[7-9月計]]-テーブル22[[#This Row],[入金額3]],IF(テーブル22[[#This Row],[1-6月残高]]&gt;0,テーブル22[[#This Row],[1-6月残高]]+テーブル22[[#This Row],[7-9月計]]-テーブル22[[#This Row],[入金額3]]))</f>
        <v>15030</v>
      </c>
      <c r="AE287" s="55"/>
      <c r="AF287" s="55"/>
      <c r="AG287" s="55"/>
      <c r="AH287" s="55">
        <f>SUM(テーブル22[[#This Row],[10月]:[12月]])</f>
        <v>0</v>
      </c>
      <c r="AI287" s="58"/>
      <c r="AJ287" s="55"/>
      <c r="AK287" s="55">
        <f>IF(テーブル22[[#This Row],[1-9月残高]]=0,テーブル22[[#This Row],[10-12月計]]-テーブル22[[#This Row],[入金額4]],IF(テーブル22[[#This Row],[1-9月残高]]&gt;0,テーブル22[[#This Row],[1-9月残高]]+テーブル22[[#This Row],[10-12月計]]-テーブル22[[#This Row],[入金額4]]))</f>
        <v>15030</v>
      </c>
      <c r="AL287" s="55">
        <f>SUM(テーブル22[[#This Row],[1-3月計]],テーブル22[[#This Row],[4-6月計]],テーブル22[[#This Row],[7-9月計]],テーブル22[[#This Row],[10-12月計]]-テーブル22[[#This Row],[入金合計]])</f>
        <v>15030</v>
      </c>
      <c r="AM287" s="55">
        <f>SUM(テーブル22[[#This Row],[入金額]],テーブル22[[#This Row],[入金額2]],テーブル22[[#This Row],[入金額3]],テーブル22[[#This Row],[入金額4]])</f>
        <v>0</v>
      </c>
      <c r="AN287" s="17">
        <f t="shared" si="4"/>
        <v>15030</v>
      </c>
    </row>
    <row r="288" spans="1:40" hidden="1" x14ac:dyDescent="0.15">
      <c r="A288" s="43">
        <v>1901</v>
      </c>
      <c r="B288" s="38"/>
      <c r="C288" s="43"/>
      <c r="D288" s="37" t="s">
        <v>200</v>
      </c>
      <c r="E288" s="37" t="s">
        <v>56</v>
      </c>
      <c r="F288" s="37" t="s">
        <v>1071</v>
      </c>
      <c r="G288" s="37" t="s">
        <v>200</v>
      </c>
      <c r="H288" s="37"/>
      <c r="I288" s="38"/>
      <c r="J288" s="39">
        <v>0</v>
      </c>
      <c r="K288" s="39">
        <v>0</v>
      </c>
      <c r="L288" s="39">
        <v>0</v>
      </c>
      <c r="M288" s="44">
        <f>SUM(テーブル22[[#This Row],[1月]:[3月]])</f>
        <v>0</v>
      </c>
      <c r="N288" s="41"/>
      <c r="O288" s="39"/>
      <c r="P28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8" s="42">
        <v>0</v>
      </c>
      <c r="R288" s="42">
        <v>0</v>
      </c>
      <c r="S288" s="42">
        <v>0</v>
      </c>
      <c r="T288" s="42">
        <f>SUM(テーブル22[[#This Row],[4月]:[6月]])</f>
        <v>0</v>
      </c>
      <c r="U288" s="41"/>
      <c r="V288" s="42"/>
      <c r="W288" s="42">
        <f>IF(テーブル22[[#This Row],[1-3月残高]]="",テーブル22[[#This Row],[4-6月計]]-テーブル22[[#This Row],[入金額2]],IF(テーブル22[[#This Row],[1-3月残高]]&gt;0,テーブル22[[#This Row],[1-3月残高]]+テーブル22[[#This Row],[4-6月計]]-テーブル22[[#This Row],[入金額2]]))</f>
        <v>0</v>
      </c>
      <c r="X288" s="42"/>
      <c r="Y288" s="42"/>
      <c r="Z288" s="42"/>
      <c r="AA288" s="42">
        <f>SUM(テーブル22[[#This Row],[7月]:[9月]])</f>
        <v>0</v>
      </c>
      <c r="AB288" s="41"/>
      <c r="AC288" s="42"/>
      <c r="AD288" s="42">
        <f>IF(テーブル22[[#This Row],[1-6月残高]]=0,テーブル22[[#This Row],[7-9月計]]-テーブル22[[#This Row],[入金額3]],IF(テーブル22[[#This Row],[1-6月残高]]&gt;0,テーブル22[[#This Row],[1-6月残高]]+テーブル22[[#This Row],[7-9月計]]-テーブル22[[#This Row],[入金額3]]))</f>
        <v>0</v>
      </c>
      <c r="AE288" s="42"/>
      <c r="AF288" s="42"/>
      <c r="AG288" s="42"/>
      <c r="AH288" s="42">
        <f>SUM(テーブル22[[#This Row],[10月]:[12月]])</f>
        <v>0</v>
      </c>
      <c r="AI288" s="41"/>
      <c r="AJ288" s="42"/>
      <c r="AK288" s="42">
        <f>IF(テーブル22[[#This Row],[1-9月残高]]=0,テーブル22[[#This Row],[10-12月計]]-テーブル22[[#This Row],[入金額4]],IF(テーブル22[[#This Row],[1-9月残高]]&gt;0,テーブル22[[#This Row],[1-9月残高]]+テーブル22[[#This Row],[10-12月計]]-テーブル22[[#This Row],[入金額4]]))</f>
        <v>0</v>
      </c>
      <c r="AL288" s="42">
        <f>SUM(テーブル22[[#This Row],[1-3月計]],テーブル22[[#This Row],[4-6月計]],テーブル22[[#This Row],[7-9月計]],テーブル22[[#This Row],[10-12月計]]-テーブル22[[#This Row],[入金合計]])</f>
        <v>0</v>
      </c>
      <c r="AM288" s="42">
        <f>SUM(テーブル22[[#This Row],[入金額]],テーブル22[[#This Row],[入金額2]],テーブル22[[#This Row],[入金額3]],テーブル22[[#This Row],[入金額4]])</f>
        <v>0</v>
      </c>
      <c r="AN288" s="38">
        <f t="shared" si="4"/>
        <v>0</v>
      </c>
    </row>
    <row r="289" spans="1:40" hidden="1" x14ac:dyDescent="0.15">
      <c r="A289" s="43">
        <v>1903</v>
      </c>
      <c r="B289" s="38"/>
      <c r="C289" s="43"/>
      <c r="D289" s="37" t="s">
        <v>153</v>
      </c>
      <c r="E289" s="37" t="s">
        <v>56</v>
      </c>
      <c r="F289" s="37" t="s">
        <v>1072</v>
      </c>
      <c r="G289" s="37" t="s">
        <v>154</v>
      </c>
      <c r="H289" s="37"/>
      <c r="I289" s="38"/>
      <c r="J289" s="39">
        <v>0</v>
      </c>
      <c r="K289" s="39">
        <v>0</v>
      </c>
      <c r="L289" s="39">
        <v>0</v>
      </c>
      <c r="M289" s="44">
        <f>SUM(テーブル22[[#This Row],[1月]:[3月]])</f>
        <v>0</v>
      </c>
      <c r="N289" s="41"/>
      <c r="O289" s="39"/>
      <c r="P28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89" s="42">
        <v>0</v>
      </c>
      <c r="R289" s="42">
        <v>0</v>
      </c>
      <c r="S289" s="42">
        <v>0</v>
      </c>
      <c r="T289" s="42">
        <f>SUM(テーブル22[[#This Row],[4月]:[6月]])</f>
        <v>0</v>
      </c>
      <c r="U289" s="41"/>
      <c r="V289" s="42"/>
      <c r="W289" s="42">
        <f>IF(テーブル22[[#This Row],[1-3月残高]]="",テーブル22[[#This Row],[4-6月計]]-テーブル22[[#This Row],[入金額2]],IF(テーブル22[[#This Row],[1-3月残高]]&gt;0,テーブル22[[#This Row],[1-3月残高]]+テーブル22[[#This Row],[4-6月計]]-テーブル22[[#This Row],[入金額2]]))</f>
        <v>0</v>
      </c>
      <c r="X289" s="42"/>
      <c r="Y289" s="42"/>
      <c r="Z289" s="42"/>
      <c r="AA289" s="42">
        <f>SUM(テーブル22[[#This Row],[7月]:[9月]])</f>
        <v>0</v>
      </c>
      <c r="AB289" s="41"/>
      <c r="AC289" s="42"/>
      <c r="AD289" s="42">
        <f>IF(テーブル22[[#This Row],[1-6月残高]]=0,テーブル22[[#This Row],[7-9月計]]-テーブル22[[#This Row],[入金額3]],IF(テーブル22[[#This Row],[1-6月残高]]&gt;0,テーブル22[[#This Row],[1-6月残高]]+テーブル22[[#This Row],[7-9月計]]-テーブル22[[#This Row],[入金額3]]))</f>
        <v>0</v>
      </c>
      <c r="AE289" s="42"/>
      <c r="AF289" s="42"/>
      <c r="AG289" s="42"/>
      <c r="AH289" s="42">
        <f>SUM(テーブル22[[#This Row],[10月]:[12月]])</f>
        <v>0</v>
      </c>
      <c r="AI289" s="41"/>
      <c r="AJ289" s="42"/>
      <c r="AK289" s="42">
        <f>IF(テーブル22[[#This Row],[1-9月残高]]=0,テーブル22[[#This Row],[10-12月計]]-テーブル22[[#This Row],[入金額4]],IF(テーブル22[[#This Row],[1-9月残高]]&gt;0,テーブル22[[#This Row],[1-9月残高]]+テーブル22[[#This Row],[10-12月計]]-テーブル22[[#This Row],[入金額4]]))</f>
        <v>0</v>
      </c>
      <c r="AL289" s="42">
        <f>SUM(テーブル22[[#This Row],[1-3月計]],テーブル22[[#This Row],[4-6月計]],テーブル22[[#This Row],[7-9月計]],テーブル22[[#This Row],[10-12月計]]-テーブル22[[#This Row],[入金合計]])</f>
        <v>0</v>
      </c>
      <c r="AM289" s="42">
        <f>SUM(テーブル22[[#This Row],[入金額]],テーブル22[[#This Row],[入金額2]],テーブル22[[#This Row],[入金額3]],テーブル22[[#This Row],[入金額4]])</f>
        <v>0</v>
      </c>
      <c r="AN289" s="38">
        <f t="shared" si="4"/>
        <v>0</v>
      </c>
    </row>
    <row r="290" spans="1:40" hidden="1" x14ac:dyDescent="0.15">
      <c r="A290" s="43">
        <v>1905</v>
      </c>
      <c r="B290" s="38"/>
      <c r="C290" s="43"/>
      <c r="D290" s="37" t="s">
        <v>57</v>
      </c>
      <c r="E290" s="37" t="s">
        <v>56</v>
      </c>
      <c r="F290" s="37" t="s">
        <v>1073</v>
      </c>
      <c r="G290" s="37" t="s">
        <v>57</v>
      </c>
      <c r="H290" s="37"/>
      <c r="I290" s="38"/>
      <c r="J290" s="39">
        <v>90</v>
      </c>
      <c r="K290" s="39">
        <v>210</v>
      </c>
      <c r="L290" s="39">
        <v>90</v>
      </c>
      <c r="M290" s="44">
        <f>SUM(テーブル22[[#This Row],[1月]:[3月]])</f>
        <v>390</v>
      </c>
      <c r="N290" s="41"/>
      <c r="O290" s="39"/>
      <c r="P290"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390</v>
      </c>
      <c r="Q290" s="42">
        <v>150</v>
      </c>
      <c r="R290" s="42">
        <v>195</v>
      </c>
      <c r="S290" s="42">
        <v>0</v>
      </c>
      <c r="T290" s="42">
        <f>SUM(テーブル22[[#This Row],[4月]:[6月]])</f>
        <v>345</v>
      </c>
      <c r="U290" s="41"/>
      <c r="V290" s="42"/>
      <c r="W290" s="42">
        <f>IF(テーブル22[[#This Row],[1-3月残高]]="",テーブル22[[#This Row],[4-6月計]]-テーブル22[[#This Row],[入金額2]],IF(テーブル22[[#This Row],[1-3月残高]]&gt;0,テーブル22[[#This Row],[1-3月残高]]+テーブル22[[#This Row],[4-6月計]]-テーブル22[[#This Row],[入金額2]]))</f>
        <v>735</v>
      </c>
      <c r="X290" s="42"/>
      <c r="Y290" s="42"/>
      <c r="Z290" s="42"/>
      <c r="AA290" s="42">
        <f>SUM(テーブル22[[#This Row],[7月]:[9月]])</f>
        <v>0</v>
      </c>
      <c r="AB290" s="41"/>
      <c r="AC290" s="42"/>
      <c r="AD290" s="42">
        <f>IF(テーブル22[[#This Row],[1-6月残高]]=0,テーブル22[[#This Row],[7-9月計]]-テーブル22[[#This Row],[入金額3]],IF(テーブル22[[#This Row],[1-6月残高]]&gt;0,テーブル22[[#This Row],[1-6月残高]]+テーブル22[[#This Row],[7-9月計]]-テーブル22[[#This Row],[入金額3]]))</f>
        <v>735</v>
      </c>
      <c r="AE290" s="42"/>
      <c r="AF290" s="42"/>
      <c r="AG290" s="42"/>
      <c r="AH290" s="42">
        <f>SUM(テーブル22[[#This Row],[10月]:[12月]])</f>
        <v>0</v>
      </c>
      <c r="AI290" s="41"/>
      <c r="AJ290" s="42"/>
      <c r="AK290" s="42">
        <f>IF(テーブル22[[#This Row],[1-9月残高]]=0,テーブル22[[#This Row],[10-12月計]]-テーブル22[[#This Row],[入金額4]],IF(テーブル22[[#This Row],[1-9月残高]]&gt;0,テーブル22[[#This Row],[1-9月残高]]+テーブル22[[#This Row],[10-12月計]]-テーブル22[[#This Row],[入金額4]]))</f>
        <v>735</v>
      </c>
      <c r="AL290" s="42">
        <f>SUM(テーブル22[[#This Row],[1-3月計]],テーブル22[[#This Row],[4-6月計]],テーブル22[[#This Row],[7-9月計]],テーブル22[[#This Row],[10-12月計]]-テーブル22[[#This Row],[入金合計]])</f>
        <v>735</v>
      </c>
      <c r="AM290" s="42">
        <f>SUM(テーブル22[[#This Row],[入金額]],テーブル22[[#This Row],[入金額2]],テーブル22[[#This Row],[入金額3]],テーブル22[[#This Row],[入金額4]])</f>
        <v>0</v>
      </c>
      <c r="AN290" s="38">
        <f t="shared" si="4"/>
        <v>735</v>
      </c>
    </row>
    <row r="291" spans="1:40" hidden="1" x14ac:dyDescent="0.15">
      <c r="A291" s="43">
        <v>1907</v>
      </c>
      <c r="B291" s="38"/>
      <c r="C291" s="43"/>
      <c r="D291" s="37" t="s">
        <v>1074</v>
      </c>
      <c r="E291" s="37" t="s">
        <v>56</v>
      </c>
      <c r="F291" s="37" t="s">
        <v>1075</v>
      </c>
      <c r="G291" s="37" t="s">
        <v>1076</v>
      </c>
      <c r="H291" s="37"/>
      <c r="I291" s="38"/>
      <c r="J291" s="39">
        <v>0</v>
      </c>
      <c r="K291" s="39">
        <v>0</v>
      </c>
      <c r="L291" s="39">
        <v>0</v>
      </c>
      <c r="M291" s="44">
        <f>SUM(テーブル22[[#This Row],[1月]:[3月]])</f>
        <v>0</v>
      </c>
      <c r="N291" s="41"/>
      <c r="O291" s="39"/>
      <c r="P29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1" s="42">
        <v>0</v>
      </c>
      <c r="R291" s="42">
        <v>0</v>
      </c>
      <c r="S291" s="42">
        <v>0</v>
      </c>
      <c r="T291" s="42">
        <f>SUM(テーブル22[[#This Row],[4月]:[6月]])</f>
        <v>0</v>
      </c>
      <c r="U291" s="41"/>
      <c r="V291" s="42"/>
      <c r="W291" s="42">
        <f>IF(テーブル22[[#This Row],[1-3月残高]]="",テーブル22[[#This Row],[4-6月計]]-テーブル22[[#This Row],[入金額2]],IF(テーブル22[[#This Row],[1-3月残高]]&gt;0,テーブル22[[#This Row],[1-3月残高]]+テーブル22[[#This Row],[4-6月計]]-テーブル22[[#This Row],[入金額2]]))</f>
        <v>0</v>
      </c>
      <c r="X291" s="42"/>
      <c r="Y291" s="42"/>
      <c r="Z291" s="42"/>
      <c r="AA291" s="42">
        <f>SUM(テーブル22[[#This Row],[7月]:[9月]])</f>
        <v>0</v>
      </c>
      <c r="AB291" s="41"/>
      <c r="AC291" s="42"/>
      <c r="AD291" s="42">
        <f>IF(テーブル22[[#This Row],[1-6月残高]]=0,テーブル22[[#This Row],[7-9月計]]-テーブル22[[#This Row],[入金額3]],IF(テーブル22[[#This Row],[1-6月残高]]&gt;0,テーブル22[[#This Row],[1-6月残高]]+テーブル22[[#This Row],[7-9月計]]-テーブル22[[#This Row],[入金額3]]))</f>
        <v>0</v>
      </c>
      <c r="AE291" s="42"/>
      <c r="AF291" s="42"/>
      <c r="AG291" s="42"/>
      <c r="AH291" s="42">
        <f>SUM(テーブル22[[#This Row],[10月]:[12月]])</f>
        <v>0</v>
      </c>
      <c r="AI291" s="41"/>
      <c r="AJ291" s="42"/>
      <c r="AK291" s="42">
        <f>IF(テーブル22[[#This Row],[1-9月残高]]=0,テーブル22[[#This Row],[10-12月計]]-テーブル22[[#This Row],[入金額4]],IF(テーブル22[[#This Row],[1-9月残高]]&gt;0,テーブル22[[#This Row],[1-9月残高]]+テーブル22[[#This Row],[10-12月計]]-テーブル22[[#This Row],[入金額4]]))</f>
        <v>0</v>
      </c>
      <c r="AL291" s="42">
        <f>SUM(テーブル22[[#This Row],[1-3月計]],テーブル22[[#This Row],[4-6月計]],テーブル22[[#This Row],[7-9月計]],テーブル22[[#This Row],[10-12月計]]-テーブル22[[#This Row],[入金合計]])</f>
        <v>0</v>
      </c>
      <c r="AM291" s="42">
        <f>SUM(テーブル22[[#This Row],[入金額]],テーブル22[[#This Row],[入金額2]],テーブル22[[#This Row],[入金額3]],テーブル22[[#This Row],[入金額4]])</f>
        <v>0</v>
      </c>
      <c r="AN291" s="38">
        <f t="shared" si="4"/>
        <v>0</v>
      </c>
    </row>
    <row r="292" spans="1:40" hidden="1" x14ac:dyDescent="0.15">
      <c r="A292" s="43">
        <v>1908</v>
      </c>
      <c r="B292" s="38"/>
      <c r="C292" s="43"/>
      <c r="D292" s="37" t="s">
        <v>87</v>
      </c>
      <c r="E292" s="37" t="s">
        <v>56</v>
      </c>
      <c r="F292" s="37" t="s">
        <v>1077</v>
      </c>
      <c r="G292" s="37" t="s">
        <v>345</v>
      </c>
      <c r="H292" s="37"/>
      <c r="I292" s="38"/>
      <c r="J292" s="39">
        <v>0</v>
      </c>
      <c r="K292" s="39">
        <v>0</v>
      </c>
      <c r="L292" s="39">
        <v>0</v>
      </c>
      <c r="M292" s="44">
        <f>SUM(テーブル22[[#This Row],[1月]:[3月]])</f>
        <v>0</v>
      </c>
      <c r="N292" s="41"/>
      <c r="O292" s="39"/>
      <c r="P2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2" s="42">
        <v>0</v>
      </c>
      <c r="R292" s="42">
        <v>0</v>
      </c>
      <c r="S292" s="42">
        <v>0</v>
      </c>
      <c r="T292" s="42">
        <f>SUM(テーブル22[[#This Row],[4月]:[6月]])</f>
        <v>0</v>
      </c>
      <c r="U292" s="41"/>
      <c r="V292" s="42"/>
      <c r="W292" s="42">
        <f>IF(テーブル22[[#This Row],[1-3月残高]]="",テーブル22[[#This Row],[4-6月計]]-テーブル22[[#This Row],[入金額2]],IF(テーブル22[[#This Row],[1-3月残高]]&gt;0,テーブル22[[#This Row],[1-3月残高]]+テーブル22[[#This Row],[4-6月計]]-テーブル22[[#This Row],[入金額2]]))</f>
        <v>0</v>
      </c>
      <c r="X292" s="42"/>
      <c r="Y292" s="42"/>
      <c r="Z292" s="42"/>
      <c r="AA292" s="42">
        <f>SUM(テーブル22[[#This Row],[7月]:[9月]])</f>
        <v>0</v>
      </c>
      <c r="AB292" s="41"/>
      <c r="AC292" s="42"/>
      <c r="AD292" s="42">
        <f>IF(テーブル22[[#This Row],[1-6月残高]]=0,テーブル22[[#This Row],[7-9月計]]-テーブル22[[#This Row],[入金額3]],IF(テーブル22[[#This Row],[1-6月残高]]&gt;0,テーブル22[[#This Row],[1-6月残高]]+テーブル22[[#This Row],[7-9月計]]-テーブル22[[#This Row],[入金額3]]))</f>
        <v>0</v>
      </c>
      <c r="AE292" s="42"/>
      <c r="AF292" s="42"/>
      <c r="AG292" s="42"/>
      <c r="AH292" s="42">
        <f>SUM(テーブル22[[#This Row],[10月]:[12月]])</f>
        <v>0</v>
      </c>
      <c r="AI292" s="41"/>
      <c r="AJ292" s="42"/>
      <c r="AK292" s="42">
        <f>IF(テーブル22[[#This Row],[1-9月残高]]=0,テーブル22[[#This Row],[10-12月計]]-テーブル22[[#This Row],[入金額4]],IF(テーブル22[[#This Row],[1-9月残高]]&gt;0,テーブル22[[#This Row],[1-9月残高]]+テーブル22[[#This Row],[10-12月計]]-テーブル22[[#This Row],[入金額4]]))</f>
        <v>0</v>
      </c>
      <c r="AL292" s="42">
        <f>SUM(テーブル22[[#This Row],[1-3月計]],テーブル22[[#This Row],[4-6月計]],テーブル22[[#This Row],[7-9月計]],テーブル22[[#This Row],[10-12月計]]-テーブル22[[#This Row],[入金合計]])</f>
        <v>0</v>
      </c>
      <c r="AM292" s="42">
        <f>SUM(テーブル22[[#This Row],[入金額]],テーブル22[[#This Row],[入金額2]],テーブル22[[#This Row],[入金額3]],テーブル22[[#This Row],[入金額4]])</f>
        <v>0</v>
      </c>
      <c r="AN292" s="38">
        <f t="shared" si="4"/>
        <v>0</v>
      </c>
    </row>
    <row r="293" spans="1:40" hidden="1" x14ac:dyDescent="0.15">
      <c r="A293" s="43">
        <v>1910</v>
      </c>
      <c r="B293" s="38"/>
      <c r="C293" s="43"/>
      <c r="D293" s="37" t="s">
        <v>144</v>
      </c>
      <c r="E293" s="37" t="s">
        <v>56</v>
      </c>
      <c r="F293" s="37" t="s">
        <v>1078</v>
      </c>
      <c r="G293" s="37" t="s">
        <v>144</v>
      </c>
      <c r="H293" s="37"/>
      <c r="I293" s="38"/>
      <c r="J293" s="39">
        <v>0</v>
      </c>
      <c r="K293" s="39">
        <v>0</v>
      </c>
      <c r="L293" s="39">
        <v>0</v>
      </c>
      <c r="M293" s="44">
        <f>SUM(テーブル22[[#This Row],[1月]:[3月]])</f>
        <v>0</v>
      </c>
      <c r="N293" s="41"/>
      <c r="O293" s="39"/>
      <c r="P29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3" s="42">
        <v>0</v>
      </c>
      <c r="R293" s="42">
        <v>0</v>
      </c>
      <c r="S293" s="42">
        <v>0</v>
      </c>
      <c r="T293" s="42">
        <f>SUM(テーブル22[[#This Row],[4月]:[6月]])</f>
        <v>0</v>
      </c>
      <c r="U293" s="41"/>
      <c r="V293" s="42"/>
      <c r="W293" s="42">
        <f>IF(テーブル22[[#This Row],[1-3月残高]]="",テーブル22[[#This Row],[4-6月計]]-テーブル22[[#This Row],[入金額2]],IF(テーブル22[[#This Row],[1-3月残高]]&gt;0,テーブル22[[#This Row],[1-3月残高]]+テーブル22[[#This Row],[4-6月計]]-テーブル22[[#This Row],[入金額2]]))</f>
        <v>0</v>
      </c>
      <c r="X293" s="42"/>
      <c r="Y293" s="42"/>
      <c r="Z293" s="42"/>
      <c r="AA293" s="42">
        <f>SUM(テーブル22[[#This Row],[7月]:[9月]])</f>
        <v>0</v>
      </c>
      <c r="AB293" s="41"/>
      <c r="AC293" s="42"/>
      <c r="AD293" s="42">
        <f>IF(テーブル22[[#This Row],[1-6月残高]]=0,テーブル22[[#This Row],[7-9月計]]-テーブル22[[#This Row],[入金額3]],IF(テーブル22[[#This Row],[1-6月残高]]&gt;0,テーブル22[[#This Row],[1-6月残高]]+テーブル22[[#This Row],[7-9月計]]-テーブル22[[#This Row],[入金額3]]))</f>
        <v>0</v>
      </c>
      <c r="AE293" s="42"/>
      <c r="AF293" s="42"/>
      <c r="AG293" s="42"/>
      <c r="AH293" s="42">
        <f>SUM(テーブル22[[#This Row],[10月]:[12月]])</f>
        <v>0</v>
      </c>
      <c r="AI293" s="41"/>
      <c r="AJ293" s="42"/>
      <c r="AK293" s="42">
        <f>IF(テーブル22[[#This Row],[1-9月残高]]=0,テーブル22[[#This Row],[10-12月計]]-テーブル22[[#This Row],[入金額4]],IF(テーブル22[[#This Row],[1-9月残高]]&gt;0,テーブル22[[#This Row],[1-9月残高]]+テーブル22[[#This Row],[10-12月計]]-テーブル22[[#This Row],[入金額4]]))</f>
        <v>0</v>
      </c>
      <c r="AL293" s="42">
        <f>SUM(テーブル22[[#This Row],[1-3月計]],テーブル22[[#This Row],[4-6月計]],テーブル22[[#This Row],[7-9月計]],テーブル22[[#This Row],[10-12月計]]-テーブル22[[#This Row],[入金合計]])</f>
        <v>0</v>
      </c>
      <c r="AM293" s="42">
        <f>SUM(テーブル22[[#This Row],[入金額]],テーブル22[[#This Row],[入金額2]],テーブル22[[#This Row],[入金額3]],テーブル22[[#This Row],[入金額4]])</f>
        <v>0</v>
      </c>
      <c r="AN293" s="38">
        <f t="shared" si="4"/>
        <v>0</v>
      </c>
    </row>
    <row r="294" spans="1:40" hidden="1" x14ac:dyDescent="0.15">
      <c r="A294" s="43">
        <v>1911</v>
      </c>
      <c r="B294" s="38"/>
      <c r="C294" s="43"/>
      <c r="D294" s="37" t="s">
        <v>281</v>
      </c>
      <c r="E294" s="37" t="s">
        <v>33</v>
      </c>
      <c r="F294" s="37" t="s">
        <v>1079</v>
      </c>
      <c r="G294" s="37" t="s">
        <v>1080</v>
      </c>
      <c r="H294" s="37"/>
      <c r="I294" s="38"/>
      <c r="J294" s="39">
        <v>0</v>
      </c>
      <c r="K294" s="39">
        <v>0</v>
      </c>
      <c r="L294" s="39">
        <v>0</v>
      </c>
      <c r="M294" s="44">
        <f>SUM(テーブル22[[#This Row],[1月]:[3月]])</f>
        <v>0</v>
      </c>
      <c r="N294" s="41"/>
      <c r="O294" s="39"/>
      <c r="P2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4" s="42">
        <v>0</v>
      </c>
      <c r="R294" s="42">
        <v>0</v>
      </c>
      <c r="S294" s="42">
        <v>0</v>
      </c>
      <c r="T294" s="42">
        <f>SUM(テーブル22[[#This Row],[4月]:[6月]])</f>
        <v>0</v>
      </c>
      <c r="U294" s="41"/>
      <c r="V294" s="42"/>
      <c r="W294" s="42">
        <f>IF(テーブル22[[#This Row],[1-3月残高]]="",テーブル22[[#This Row],[4-6月計]]-テーブル22[[#This Row],[入金額2]],IF(テーブル22[[#This Row],[1-3月残高]]&gt;0,テーブル22[[#This Row],[1-3月残高]]+テーブル22[[#This Row],[4-6月計]]-テーブル22[[#This Row],[入金額2]]))</f>
        <v>0</v>
      </c>
      <c r="X294" s="42"/>
      <c r="Y294" s="42"/>
      <c r="Z294" s="42"/>
      <c r="AA294" s="42">
        <f>SUM(テーブル22[[#This Row],[7月]:[9月]])</f>
        <v>0</v>
      </c>
      <c r="AB294" s="41"/>
      <c r="AC294" s="42"/>
      <c r="AD294" s="42">
        <f>IF(テーブル22[[#This Row],[1-6月残高]]=0,テーブル22[[#This Row],[7-9月計]]-テーブル22[[#This Row],[入金額3]],IF(テーブル22[[#This Row],[1-6月残高]]&gt;0,テーブル22[[#This Row],[1-6月残高]]+テーブル22[[#This Row],[7-9月計]]-テーブル22[[#This Row],[入金額3]]))</f>
        <v>0</v>
      </c>
      <c r="AE294" s="42"/>
      <c r="AF294" s="42"/>
      <c r="AG294" s="42"/>
      <c r="AH294" s="42">
        <f>SUM(テーブル22[[#This Row],[10月]:[12月]])</f>
        <v>0</v>
      </c>
      <c r="AI294" s="41"/>
      <c r="AJ294" s="42"/>
      <c r="AK294" s="42">
        <f>IF(テーブル22[[#This Row],[1-9月残高]]=0,テーブル22[[#This Row],[10-12月計]]-テーブル22[[#This Row],[入金額4]],IF(テーブル22[[#This Row],[1-9月残高]]&gt;0,テーブル22[[#This Row],[1-9月残高]]+テーブル22[[#This Row],[10-12月計]]-テーブル22[[#This Row],[入金額4]]))</f>
        <v>0</v>
      </c>
      <c r="AL294" s="42">
        <f>SUM(テーブル22[[#This Row],[1-3月計]],テーブル22[[#This Row],[4-6月計]],テーブル22[[#This Row],[7-9月計]],テーブル22[[#This Row],[10-12月計]]-テーブル22[[#This Row],[入金合計]])</f>
        <v>0</v>
      </c>
      <c r="AM294" s="42">
        <f>SUM(テーブル22[[#This Row],[入金額]],テーブル22[[#This Row],[入金額2]],テーブル22[[#This Row],[入金額3]],テーブル22[[#This Row],[入金額4]])</f>
        <v>0</v>
      </c>
      <c r="AN294" s="38">
        <f t="shared" si="4"/>
        <v>0</v>
      </c>
    </row>
    <row r="295" spans="1:40" hidden="1" x14ac:dyDescent="0.15">
      <c r="A295" s="43">
        <v>1913</v>
      </c>
      <c r="B295" s="38"/>
      <c r="C295" s="43"/>
      <c r="D295" s="37" t="s">
        <v>346</v>
      </c>
      <c r="E295" s="37" t="s">
        <v>56</v>
      </c>
      <c r="F295" s="37" t="s">
        <v>1081</v>
      </c>
      <c r="G295" s="37" t="s">
        <v>346</v>
      </c>
      <c r="H295" s="37" t="s">
        <v>347</v>
      </c>
      <c r="I295" s="38"/>
      <c r="J295" s="39">
        <v>0</v>
      </c>
      <c r="K295" s="39">
        <v>0</v>
      </c>
      <c r="L295" s="39">
        <v>0</v>
      </c>
      <c r="M295" s="44">
        <f>SUM(テーブル22[[#This Row],[1月]:[3月]])</f>
        <v>0</v>
      </c>
      <c r="N295" s="41"/>
      <c r="O295" s="39"/>
      <c r="P29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5" s="42">
        <v>0</v>
      </c>
      <c r="R295" s="42">
        <v>0</v>
      </c>
      <c r="S295" s="42">
        <v>0</v>
      </c>
      <c r="T295" s="42">
        <f>SUM(テーブル22[[#This Row],[4月]:[6月]])</f>
        <v>0</v>
      </c>
      <c r="U295" s="41"/>
      <c r="V295" s="42"/>
      <c r="W295" s="42">
        <f>IF(テーブル22[[#This Row],[1-3月残高]]="",テーブル22[[#This Row],[4-6月計]]-テーブル22[[#This Row],[入金額2]],IF(テーブル22[[#This Row],[1-3月残高]]&gt;0,テーブル22[[#This Row],[1-3月残高]]+テーブル22[[#This Row],[4-6月計]]-テーブル22[[#This Row],[入金額2]]))</f>
        <v>0</v>
      </c>
      <c r="X295" s="42"/>
      <c r="Y295" s="42"/>
      <c r="Z295" s="42"/>
      <c r="AA295" s="42">
        <f>SUM(テーブル22[[#This Row],[7月]:[9月]])</f>
        <v>0</v>
      </c>
      <c r="AB295" s="41"/>
      <c r="AC295" s="42"/>
      <c r="AD295" s="42">
        <f>IF(テーブル22[[#This Row],[1-6月残高]]=0,テーブル22[[#This Row],[7-9月計]]-テーブル22[[#This Row],[入金額3]],IF(テーブル22[[#This Row],[1-6月残高]]&gt;0,テーブル22[[#This Row],[1-6月残高]]+テーブル22[[#This Row],[7-9月計]]-テーブル22[[#This Row],[入金額3]]))</f>
        <v>0</v>
      </c>
      <c r="AE295" s="42"/>
      <c r="AF295" s="42"/>
      <c r="AG295" s="42"/>
      <c r="AH295" s="42">
        <f>SUM(テーブル22[[#This Row],[10月]:[12月]])</f>
        <v>0</v>
      </c>
      <c r="AI295" s="41"/>
      <c r="AJ295" s="42"/>
      <c r="AK295" s="42">
        <f>IF(テーブル22[[#This Row],[1-9月残高]]=0,テーブル22[[#This Row],[10-12月計]]-テーブル22[[#This Row],[入金額4]],IF(テーブル22[[#This Row],[1-9月残高]]&gt;0,テーブル22[[#This Row],[1-9月残高]]+テーブル22[[#This Row],[10-12月計]]-テーブル22[[#This Row],[入金額4]]))</f>
        <v>0</v>
      </c>
      <c r="AL295" s="42">
        <f>SUM(テーブル22[[#This Row],[1-3月計]],テーブル22[[#This Row],[4-6月計]],テーブル22[[#This Row],[7-9月計]],テーブル22[[#This Row],[10-12月計]]-テーブル22[[#This Row],[入金合計]])</f>
        <v>0</v>
      </c>
      <c r="AM295" s="42">
        <f>SUM(テーブル22[[#This Row],[入金額]],テーブル22[[#This Row],[入金額2]],テーブル22[[#This Row],[入金額3]],テーブル22[[#This Row],[入金額4]])</f>
        <v>0</v>
      </c>
      <c r="AN295" s="38">
        <f t="shared" si="4"/>
        <v>0</v>
      </c>
    </row>
    <row r="296" spans="1:40" hidden="1" x14ac:dyDescent="0.15">
      <c r="A296" s="43">
        <v>1914</v>
      </c>
      <c r="B296" s="38"/>
      <c r="C296" s="43"/>
      <c r="D296" s="37" t="s">
        <v>34</v>
      </c>
      <c r="E296" s="37" t="s">
        <v>56</v>
      </c>
      <c r="F296" s="37" t="s">
        <v>1082</v>
      </c>
      <c r="G296" s="37" t="s">
        <v>348</v>
      </c>
      <c r="H296" s="37"/>
      <c r="I296" s="38"/>
      <c r="J296" s="39">
        <v>0</v>
      </c>
      <c r="K296" s="39">
        <v>0</v>
      </c>
      <c r="L296" s="39">
        <v>0</v>
      </c>
      <c r="M296" s="44">
        <f>SUM(テーブル22[[#This Row],[1月]:[3月]])</f>
        <v>0</v>
      </c>
      <c r="N296" s="41"/>
      <c r="O296" s="39"/>
      <c r="P29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6" s="42">
        <v>0</v>
      </c>
      <c r="R296" s="42">
        <v>0</v>
      </c>
      <c r="S296" s="42">
        <v>0</v>
      </c>
      <c r="T296" s="42">
        <f>SUM(テーブル22[[#This Row],[4月]:[6月]])</f>
        <v>0</v>
      </c>
      <c r="U296" s="41"/>
      <c r="V296" s="42"/>
      <c r="W296" s="42">
        <f>IF(テーブル22[[#This Row],[1-3月残高]]="",テーブル22[[#This Row],[4-6月計]]-テーブル22[[#This Row],[入金額2]],IF(テーブル22[[#This Row],[1-3月残高]]&gt;0,テーブル22[[#This Row],[1-3月残高]]+テーブル22[[#This Row],[4-6月計]]-テーブル22[[#This Row],[入金額2]]))</f>
        <v>0</v>
      </c>
      <c r="X296" s="42"/>
      <c r="Y296" s="42"/>
      <c r="Z296" s="42"/>
      <c r="AA296" s="42">
        <f>SUM(テーブル22[[#This Row],[7月]:[9月]])</f>
        <v>0</v>
      </c>
      <c r="AB296" s="41"/>
      <c r="AC296" s="42"/>
      <c r="AD296" s="42">
        <f>IF(テーブル22[[#This Row],[1-6月残高]]=0,テーブル22[[#This Row],[7-9月計]]-テーブル22[[#This Row],[入金額3]],IF(テーブル22[[#This Row],[1-6月残高]]&gt;0,テーブル22[[#This Row],[1-6月残高]]+テーブル22[[#This Row],[7-9月計]]-テーブル22[[#This Row],[入金額3]]))</f>
        <v>0</v>
      </c>
      <c r="AE296" s="42"/>
      <c r="AF296" s="42"/>
      <c r="AG296" s="42"/>
      <c r="AH296" s="42">
        <f>SUM(テーブル22[[#This Row],[10月]:[12月]])</f>
        <v>0</v>
      </c>
      <c r="AI296" s="41"/>
      <c r="AJ296" s="42"/>
      <c r="AK296" s="42">
        <f>IF(テーブル22[[#This Row],[1-9月残高]]=0,テーブル22[[#This Row],[10-12月計]]-テーブル22[[#This Row],[入金額4]],IF(テーブル22[[#This Row],[1-9月残高]]&gt;0,テーブル22[[#This Row],[1-9月残高]]+テーブル22[[#This Row],[10-12月計]]-テーブル22[[#This Row],[入金額4]]))</f>
        <v>0</v>
      </c>
      <c r="AL296" s="42">
        <f>SUM(テーブル22[[#This Row],[1-3月計]],テーブル22[[#This Row],[4-6月計]],テーブル22[[#This Row],[7-9月計]],テーブル22[[#This Row],[10-12月計]]-テーブル22[[#This Row],[入金合計]])</f>
        <v>0</v>
      </c>
      <c r="AM296" s="42">
        <f>SUM(テーブル22[[#This Row],[入金額]],テーブル22[[#This Row],[入金額2]],テーブル22[[#This Row],[入金額3]],テーブル22[[#This Row],[入金額4]])</f>
        <v>0</v>
      </c>
      <c r="AN296" s="38">
        <f t="shared" si="4"/>
        <v>0</v>
      </c>
    </row>
    <row r="297" spans="1:40" hidden="1" x14ac:dyDescent="0.15">
      <c r="A297" s="43">
        <v>1915</v>
      </c>
      <c r="B297" s="38"/>
      <c r="C297" s="43"/>
      <c r="D297" s="37" t="s">
        <v>349</v>
      </c>
      <c r="E297" s="37" t="s">
        <v>56</v>
      </c>
      <c r="F297" s="37" t="s">
        <v>1082</v>
      </c>
      <c r="G297" s="37" t="s">
        <v>349</v>
      </c>
      <c r="H297" s="37"/>
      <c r="I297" s="38"/>
      <c r="J297" s="39">
        <v>0</v>
      </c>
      <c r="K297" s="39">
        <v>0</v>
      </c>
      <c r="L297" s="39">
        <v>0</v>
      </c>
      <c r="M297" s="44">
        <f>SUM(テーブル22[[#This Row],[1月]:[3月]])</f>
        <v>0</v>
      </c>
      <c r="N297" s="41"/>
      <c r="O297" s="39"/>
      <c r="P29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7" s="42">
        <v>0</v>
      </c>
      <c r="R297" s="42">
        <v>0</v>
      </c>
      <c r="S297" s="42">
        <v>0</v>
      </c>
      <c r="T297" s="42">
        <f>SUM(テーブル22[[#This Row],[4月]:[6月]])</f>
        <v>0</v>
      </c>
      <c r="U297" s="41"/>
      <c r="V297" s="42"/>
      <c r="W297" s="42">
        <f>IF(テーブル22[[#This Row],[1-3月残高]]="",テーブル22[[#This Row],[4-6月計]]-テーブル22[[#This Row],[入金額2]],IF(テーブル22[[#This Row],[1-3月残高]]&gt;0,テーブル22[[#This Row],[1-3月残高]]+テーブル22[[#This Row],[4-6月計]]-テーブル22[[#This Row],[入金額2]]))</f>
        <v>0</v>
      </c>
      <c r="X297" s="42"/>
      <c r="Y297" s="42"/>
      <c r="Z297" s="42"/>
      <c r="AA297" s="42">
        <f>SUM(テーブル22[[#This Row],[7月]:[9月]])</f>
        <v>0</v>
      </c>
      <c r="AB297" s="41"/>
      <c r="AC297" s="42"/>
      <c r="AD297" s="42">
        <f>IF(テーブル22[[#This Row],[1-6月残高]]=0,テーブル22[[#This Row],[7-9月計]]-テーブル22[[#This Row],[入金額3]],IF(テーブル22[[#This Row],[1-6月残高]]&gt;0,テーブル22[[#This Row],[1-6月残高]]+テーブル22[[#This Row],[7-9月計]]-テーブル22[[#This Row],[入金額3]]))</f>
        <v>0</v>
      </c>
      <c r="AE297" s="42"/>
      <c r="AF297" s="42"/>
      <c r="AG297" s="42"/>
      <c r="AH297" s="42">
        <f>SUM(テーブル22[[#This Row],[10月]:[12月]])</f>
        <v>0</v>
      </c>
      <c r="AI297" s="41"/>
      <c r="AJ297" s="42"/>
      <c r="AK297" s="42">
        <f>IF(テーブル22[[#This Row],[1-9月残高]]=0,テーブル22[[#This Row],[10-12月計]]-テーブル22[[#This Row],[入金額4]],IF(テーブル22[[#This Row],[1-9月残高]]&gt;0,テーブル22[[#This Row],[1-9月残高]]+テーブル22[[#This Row],[10-12月計]]-テーブル22[[#This Row],[入金額4]]))</f>
        <v>0</v>
      </c>
      <c r="AL297" s="42">
        <f>SUM(テーブル22[[#This Row],[1-3月計]],テーブル22[[#This Row],[4-6月計]],テーブル22[[#This Row],[7-9月計]],テーブル22[[#This Row],[10-12月計]]-テーブル22[[#This Row],[入金合計]])</f>
        <v>0</v>
      </c>
      <c r="AM297" s="42">
        <f>SUM(テーブル22[[#This Row],[入金額]],テーブル22[[#This Row],[入金額2]],テーブル22[[#This Row],[入金額3]],テーブル22[[#This Row],[入金額4]])</f>
        <v>0</v>
      </c>
      <c r="AN297" s="38">
        <f t="shared" si="4"/>
        <v>0</v>
      </c>
    </row>
    <row r="298" spans="1:40" hidden="1" x14ac:dyDescent="0.15">
      <c r="A298" s="43">
        <v>1916</v>
      </c>
      <c r="B298" s="38"/>
      <c r="C298" s="43"/>
      <c r="D298" s="37" t="s">
        <v>0</v>
      </c>
      <c r="E298" s="37">
        <v>1916</v>
      </c>
      <c r="F298" s="37" t="s">
        <v>1083</v>
      </c>
      <c r="G298" s="37" t="s">
        <v>1084</v>
      </c>
      <c r="H298" s="37"/>
      <c r="I298" s="38"/>
      <c r="J298" s="39">
        <v>0</v>
      </c>
      <c r="K298" s="39">
        <v>0</v>
      </c>
      <c r="L298" s="39">
        <v>0</v>
      </c>
      <c r="M298" s="44">
        <f>SUM(テーブル22[[#This Row],[1月]:[3月]])</f>
        <v>0</v>
      </c>
      <c r="N298" s="41"/>
      <c r="O298" s="39"/>
      <c r="P29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8" s="42">
        <v>0</v>
      </c>
      <c r="R298" s="42">
        <v>0</v>
      </c>
      <c r="S298" s="42">
        <v>0</v>
      </c>
      <c r="T298" s="42">
        <f>SUM(テーブル22[[#This Row],[4月]:[6月]])</f>
        <v>0</v>
      </c>
      <c r="U298" s="41"/>
      <c r="V298" s="42"/>
      <c r="W298" s="42">
        <f>IF(テーブル22[[#This Row],[1-3月残高]]="",テーブル22[[#This Row],[4-6月計]]-テーブル22[[#This Row],[入金額2]],IF(テーブル22[[#This Row],[1-3月残高]]&gt;0,テーブル22[[#This Row],[1-3月残高]]+テーブル22[[#This Row],[4-6月計]]-テーブル22[[#This Row],[入金額2]]))</f>
        <v>0</v>
      </c>
      <c r="X298" s="42"/>
      <c r="Y298" s="42"/>
      <c r="Z298" s="42"/>
      <c r="AA298" s="42">
        <f>SUM(テーブル22[[#This Row],[7月]:[9月]])</f>
        <v>0</v>
      </c>
      <c r="AB298" s="41"/>
      <c r="AC298" s="42"/>
      <c r="AD298" s="42">
        <f>IF(テーブル22[[#This Row],[1-6月残高]]=0,テーブル22[[#This Row],[7-9月計]]-テーブル22[[#This Row],[入金額3]],IF(テーブル22[[#This Row],[1-6月残高]]&gt;0,テーブル22[[#This Row],[1-6月残高]]+テーブル22[[#This Row],[7-9月計]]-テーブル22[[#This Row],[入金額3]]))</f>
        <v>0</v>
      </c>
      <c r="AE298" s="42"/>
      <c r="AF298" s="42"/>
      <c r="AG298" s="42"/>
      <c r="AH298" s="42">
        <f>SUM(テーブル22[[#This Row],[10月]:[12月]])</f>
        <v>0</v>
      </c>
      <c r="AI298" s="41"/>
      <c r="AJ298" s="42"/>
      <c r="AK298" s="42">
        <f>IF(テーブル22[[#This Row],[1-9月残高]]=0,テーブル22[[#This Row],[10-12月計]]-テーブル22[[#This Row],[入金額4]],IF(テーブル22[[#This Row],[1-9月残高]]&gt;0,テーブル22[[#This Row],[1-9月残高]]+テーブル22[[#This Row],[10-12月計]]-テーブル22[[#This Row],[入金額4]]))</f>
        <v>0</v>
      </c>
      <c r="AL298" s="42">
        <f>SUM(テーブル22[[#This Row],[1-3月計]],テーブル22[[#This Row],[4-6月計]],テーブル22[[#This Row],[7-9月計]],テーブル22[[#This Row],[10-12月計]]-テーブル22[[#This Row],[入金合計]])</f>
        <v>0</v>
      </c>
      <c r="AM298" s="42">
        <f>SUM(テーブル22[[#This Row],[入金額]],テーブル22[[#This Row],[入金額2]],テーブル22[[#This Row],[入金額3]],テーブル22[[#This Row],[入金額4]])</f>
        <v>0</v>
      </c>
      <c r="AN298" s="38">
        <f t="shared" si="4"/>
        <v>0</v>
      </c>
    </row>
    <row r="299" spans="1:40" hidden="1" x14ac:dyDescent="0.15">
      <c r="A299" s="43">
        <v>1917</v>
      </c>
      <c r="B299" s="38"/>
      <c r="C299" s="43"/>
      <c r="D299" s="37" t="s">
        <v>250</v>
      </c>
      <c r="E299" s="37" t="s">
        <v>102</v>
      </c>
      <c r="F299" s="37" t="s">
        <v>1085</v>
      </c>
      <c r="G299" s="37" t="s">
        <v>1086</v>
      </c>
      <c r="H299" s="37"/>
      <c r="I299" s="38"/>
      <c r="J299" s="39">
        <v>0</v>
      </c>
      <c r="K299" s="39">
        <v>0</v>
      </c>
      <c r="L299" s="39">
        <v>0</v>
      </c>
      <c r="M299" s="44">
        <f>SUM(テーブル22[[#This Row],[1月]:[3月]])</f>
        <v>0</v>
      </c>
      <c r="N299" s="41"/>
      <c r="O299" s="39"/>
      <c r="P29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299" s="42">
        <v>0</v>
      </c>
      <c r="R299" s="42">
        <v>0</v>
      </c>
      <c r="S299" s="42">
        <v>0</v>
      </c>
      <c r="T299" s="42">
        <f>SUM(テーブル22[[#This Row],[4月]:[6月]])</f>
        <v>0</v>
      </c>
      <c r="U299" s="41"/>
      <c r="V299" s="42"/>
      <c r="W299" s="42">
        <f>IF(テーブル22[[#This Row],[1-3月残高]]="",テーブル22[[#This Row],[4-6月計]]-テーブル22[[#This Row],[入金額2]],IF(テーブル22[[#This Row],[1-3月残高]]&gt;0,テーブル22[[#This Row],[1-3月残高]]+テーブル22[[#This Row],[4-6月計]]-テーブル22[[#This Row],[入金額2]]))</f>
        <v>0</v>
      </c>
      <c r="X299" s="42"/>
      <c r="Y299" s="42"/>
      <c r="Z299" s="42"/>
      <c r="AA299" s="42">
        <f>SUM(テーブル22[[#This Row],[7月]:[9月]])</f>
        <v>0</v>
      </c>
      <c r="AB299" s="41"/>
      <c r="AC299" s="42"/>
      <c r="AD299" s="42">
        <f>IF(テーブル22[[#This Row],[1-6月残高]]=0,テーブル22[[#This Row],[7-9月計]]-テーブル22[[#This Row],[入金額3]],IF(テーブル22[[#This Row],[1-6月残高]]&gt;0,テーブル22[[#This Row],[1-6月残高]]+テーブル22[[#This Row],[7-9月計]]-テーブル22[[#This Row],[入金額3]]))</f>
        <v>0</v>
      </c>
      <c r="AE299" s="42"/>
      <c r="AF299" s="42"/>
      <c r="AG299" s="42"/>
      <c r="AH299" s="42">
        <f>SUM(テーブル22[[#This Row],[10月]:[12月]])</f>
        <v>0</v>
      </c>
      <c r="AI299" s="41"/>
      <c r="AJ299" s="42"/>
      <c r="AK299" s="42">
        <f>IF(テーブル22[[#This Row],[1-9月残高]]=0,テーブル22[[#This Row],[10-12月計]]-テーブル22[[#This Row],[入金額4]],IF(テーブル22[[#This Row],[1-9月残高]]&gt;0,テーブル22[[#This Row],[1-9月残高]]+テーブル22[[#This Row],[10-12月計]]-テーブル22[[#This Row],[入金額4]]))</f>
        <v>0</v>
      </c>
      <c r="AL299" s="42">
        <f>SUM(テーブル22[[#This Row],[1-3月計]],テーブル22[[#This Row],[4-6月計]],テーブル22[[#This Row],[7-9月計]],テーブル22[[#This Row],[10-12月計]]-テーブル22[[#This Row],[入金合計]])</f>
        <v>0</v>
      </c>
      <c r="AM299" s="42">
        <f>SUM(テーブル22[[#This Row],[入金額]],テーブル22[[#This Row],[入金額2]],テーブル22[[#This Row],[入金額3]],テーブル22[[#This Row],[入金額4]])</f>
        <v>0</v>
      </c>
      <c r="AN299" s="38">
        <f t="shared" si="4"/>
        <v>0</v>
      </c>
    </row>
    <row r="300" spans="1:40" hidden="1" x14ac:dyDescent="0.15">
      <c r="A300" s="43">
        <v>1918</v>
      </c>
      <c r="B300" s="38"/>
      <c r="C300" s="43"/>
      <c r="D300" s="37" t="s">
        <v>167</v>
      </c>
      <c r="E300" s="37" t="s">
        <v>56</v>
      </c>
      <c r="F300" s="37" t="s">
        <v>1087</v>
      </c>
      <c r="G300" s="37" t="s">
        <v>167</v>
      </c>
      <c r="H300" s="37"/>
      <c r="I300" s="38"/>
      <c r="J300" s="39">
        <v>0</v>
      </c>
      <c r="K300" s="39">
        <v>0</v>
      </c>
      <c r="L300" s="39">
        <v>0</v>
      </c>
      <c r="M300" s="44">
        <f>SUM(テーブル22[[#This Row],[1月]:[3月]])</f>
        <v>0</v>
      </c>
      <c r="N300" s="41"/>
      <c r="O300" s="39"/>
      <c r="P30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0" s="42">
        <v>0</v>
      </c>
      <c r="R300" s="42">
        <v>0</v>
      </c>
      <c r="S300" s="42">
        <v>0</v>
      </c>
      <c r="T300" s="42">
        <f>SUM(テーブル22[[#This Row],[4月]:[6月]])</f>
        <v>0</v>
      </c>
      <c r="U300" s="41"/>
      <c r="V300" s="42"/>
      <c r="W300" s="42">
        <f>IF(テーブル22[[#This Row],[1-3月残高]]="",テーブル22[[#This Row],[4-6月計]]-テーブル22[[#This Row],[入金額2]],IF(テーブル22[[#This Row],[1-3月残高]]&gt;0,テーブル22[[#This Row],[1-3月残高]]+テーブル22[[#This Row],[4-6月計]]-テーブル22[[#This Row],[入金額2]]))</f>
        <v>0</v>
      </c>
      <c r="X300" s="42"/>
      <c r="Y300" s="42"/>
      <c r="Z300" s="42"/>
      <c r="AA300" s="42">
        <f>SUM(テーブル22[[#This Row],[7月]:[9月]])</f>
        <v>0</v>
      </c>
      <c r="AB300" s="41"/>
      <c r="AC300" s="42"/>
      <c r="AD300" s="42">
        <f>IF(テーブル22[[#This Row],[1-6月残高]]=0,テーブル22[[#This Row],[7-9月計]]-テーブル22[[#This Row],[入金額3]],IF(テーブル22[[#This Row],[1-6月残高]]&gt;0,テーブル22[[#This Row],[1-6月残高]]+テーブル22[[#This Row],[7-9月計]]-テーブル22[[#This Row],[入金額3]]))</f>
        <v>0</v>
      </c>
      <c r="AE300" s="42"/>
      <c r="AF300" s="42"/>
      <c r="AG300" s="42"/>
      <c r="AH300" s="42">
        <f>SUM(テーブル22[[#This Row],[10月]:[12月]])</f>
        <v>0</v>
      </c>
      <c r="AI300" s="41"/>
      <c r="AJ300" s="42"/>
      <c r="AK300" s="42">
        <f>IF(テーブル22[[#This Row],[1-9月残高]]=0,テーブル22[[#This Row],[10-12月計]]-テーブル22[[#This Row],[入金額4]],IF(テーブル22[[#This Row],[1-9月残高]]&gt;0,テーブル22[[#This Row],[1-9月残高]]+テーブル22[[#This Row],[10-12月計]]-テーブル22[[#This Row],[入金額4]]))</f>
        <v>0</v>
      </c>
      <c r="AL300" s="42">
        <f>SUM(テーブル22[[#This Row],[1-3月計]],テーブル22[[#This Row],[4-6月計]],テーブル22[[#This Row],[7-9月計]],テーブル22[[#This Row],[10-12月計]]-テーブル22[[#This Row],[入金合計]])</f>
        <v>0</v>
      </c>
      <c r="AM300" s="42">
        <f>SUM(テーブル22[[#This Row],[入金額]],テーブル22[[#This Row],[入金額2]],テーブル22[[#This Row],[入金額3]],テーブル22[[#This Row],[入金額4]])</f>
        <v>0</v>
      </c>
      <c r="AN300" s="38">
        <f t="shared" si="4"/>
        <v>0</v>
      </c>
    </row>
    <row r="301" spans="1:40" hidden="1" x14ac:dyDescent="0.15">
      <c r="A301" s="43">
        <v>1923</v>
      </c>
      <c r="B301" s="38"/>
      <c r="C301" s="43"/>
      <c r="D301" s="37" t="s">
        <v>1088</v>
      </c>
      <c r="E301" s="37" t="s">
        <v>111</v>
      </c>
      <c r="F301" s="37" t="s">
        <v>1089</v>
      </c>
      <c r="G301" s="37" t="s">
        <v>1090</v>
      </c>
      <c r="H301" s="37"/>
      <c r="I301" s="38"/>
      <c r="J301" s="39">
        <v>0</v>
      </c>
      <c r="K301" s="39">
        <v>0</v>
      </c>
      <c r="L301" s="39">
        <v>0</v>
      </c>
      <c r="M301" s="44">
        <f>SUM(テーブル22[[#This Row],[1月]:[3月]])</f>
        <v>0</v>
      </c>
      <c r="N301" s="41"/>
      <c r="O301" s="39"/>
      <c r="P30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1" s="42">
        <v>0</v>
      </c>
      <c r="R301" s="42">
        <v>0</v>
      </c>
      <c r="S301" s="42">
        <v>0</v>
      </c>
      <c r="T301" s="42">
        <f>SUM(テーブル22[[#This Row],[4月]:[6月]])</f>
        <v>0</v>
      </c>
      <c r="U301" s="41"/>
      <c r="V301" s="42"/>
      <c r="W301" s="42">
        <f>IF(テーブル22[[#This Row],[1-3月残高]]="",テーブル22[[#This Row],[4-6月計]]-テーブル22[[#This Row],[入金額2]],IF(テーブル22[[#This Row],[1-3月残高]]&gt;0,テーブル22[[#This Row],[1-3月残高]]+テーブル22[[#This Row],[4-6月計]]-テーブル22[[#This Row],[入金額2]]))</f>
        <v>0</v>
      </c>
      <c r="X301" s="42"/>
      <c r="Y301" s="42"/>
      <c r="Z301" s="42"/>
      <c r="AA301" s="42">
        <f>SUM(テーブル22[[#This Row],[7月]:[9月]])</f>
        <v>0</v>
      </c>
      <c r="AB301" s="41"/>
      <c r="AC301" s="42"/>
      <c r="AD301" s="42">
        <f>IF(テーブル22[[#This Row],[1-6月残高]]=0,テーブル22[[#This Row],[7-9月計]]-テーブル22[[#This Row],[入金額3]],IF(テーブル22[[#This Row],[1-6月残高]]&gt;0,テーブル22[[#This Row],[1-6月残高]]+テーブル22[[#This Row],[7-9月計]]-テーブル22[[#This Row],[入金額3]]))</f>
        <v>0</v>
      </c>
      <c r="AE301" s="42"/>
      <c r="AF301" s="42"/>
      <c r="AG301" s="42"/>
      <c r="AH301" s="42">
        <f>SUM(テーブル22[[#This Row],[10月]:[12月]])</f>
        <v>0</v>
      </c>
      <c r="AI301" s="41"/>
      <c r="AJ301" s="42"/>
      <c r="AK301" s="42">
        <f>IF(テーブル22[[#This Row],[1-9月残高]]=0,テーブル22[[#This Row],[10-12月計]]-テーブル22[[#This Row],[入金額4]],IF(テーブル22[[#This Row],[1-9月残高]]&gt;0,テーブル22[[#This Row],[1-9月残高]]+テーブル22[[#This Row],[10-12月計]]-テーブル22[[#This Row],[入金額4]]))</f>
        <v>0</v>
      </c>
      <c r="AL301" s="42">
        <f>SUM(テーブル22[[#This Row],[1-3月計]],テーブル22[[#This Row],[4-6月計]],テーブル22[[#This Row],[7-9月計]],テーブル22[[#This Row],[10-12月計]]-テーブル22[[#This Row],[入金合計]])</f>
        <v>0</v>
      </c>
      <c r="AM301" s="42">
        <f>SUM(テーブル22[[#This Row],[入金額]],テーブル22[[#This Row],[入金額2]],テーブル22[[#This Row],[入金額3]],テーブル22[[#This Row],[入金額4]])</f>
        <v>0</v>
      </c>
      <c r="AN301" s="38">
        <f t="shared" si="4"/>
        <v>0</v>
      </c>
    </row>
    <row r="302" spans="1:40" hidden="1" x14ac:dyDescent="0.15">
      <c r="A302" s="43">
        <v>1924</v>
      </c>
      <c r="B302" s="38"/>
      <c r="C302" s="43"/>
      <c r="D302" s="37" t="s">
        <v>1091</v>
      </c>
      <c r="E302" s="37" t="s">
        <v>1092</v>
      </c>
      <c r="F302" s="37" t="s">
        <v>1093</v>
      </c>
      <c r="G302" s="37" t="s">
        <v>1094</v>
      </c>
      <c r="H302" s="37"/>
      <c r="I302" s="38"/>
      <c r="J302" s="39">
        <v>0</v>
      </c>
      <c r="K302" s="39">
        <v>0</v>
      </c>
      <c r="L302" s="39">
        <v>0</v>
      </c>
      <c r="M302" s="44">
        <f>SUM(テーブル22[[#This Row],[1月]:[3月]])</f>
        <v>0</v>
      </c>
      <c r="N302" s="41"/>
      <c r="O302" s="39"/>
      <c r="P30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2" s="42">
        <v>0</v>
      </c>
      <c r="R302" s="42">
        <v>0</v>
      </c>
      <c r="S302" s="42">
        <v>0</v>
      </c>
      <c r="T302" s="42">
        <f>SUM(テーブル22[[#This Row],[4月]:[6月]])</f>
        <v>0</v>
      </c>
      <c r="U302" s="41"/>
      <c r="V302" s="42"/>
      <c r="W302" s="42">
        <f>IF(テーブル22[[#This Row],[1-3月残高]]="",テーブル22[[#This Row],[4-6月計]]-テーブル22[[#This Row],[入金額2]],IF(テーブル22[[#This Row],[1-3月残高]]&gt;0,テーブル22[[#This Row],[1-3月残高]]+テーブル22[[#This Row],[4-6月計]]-テーブル22[[#This Row],[入金額2]]))</f>
        <v>0</v>
      </c>
      <c r="X302" s="42"/>
      <c r="Y302" s="42"/>
      <c r="Z302" s="42"/>
      <c r="AA302" s="42">
        <f>SUM(テーブル22[[#This Row],[7月]:[9月]])</f>
        <v>0</v>
      </c>
      <c r="AB302" s="41"/>
      <c r="AC302" s="42"/>
      <c r="AD302" s="42">
        <f>IF(テーブル22[[#This Row],[1-6月残高]]=0,テーブル22[[#This Row],[7-9月計]]-テーブル22[[#This Row],[入金額3]],IF(テーブル22[[#This Row],[1-6月残高]]&gt;0,テーブル22[[#This Row],[1-6月残高]]+テーブル22[[#This Row],[7-9月計]]-テーブル22[[#This Row],[入金額3]]))</f>
        <v>0</v>
      </c>
      <c r="AE302" s="42"/>
      <c r="AF302" s="42"/>
      <c r="AG302" s="42"/>
      <c r="AH302" s="42">
        <f>SUM(テーブル22[[#This Row],[10月]:[12月]])</f>
        <v>0</v>
      </c>
      <c r="AI302" s="41"/>
      <c r="AJ302" s="42"/>
      <c r="AK302" s="42">
        <f>IF(テーブル22[[#This Row],[1-9月残高]]=0,テーブル22[[#This Row],[10-12月計]]-テーブル22[[#This Row],[入金額4]],IF(テーブル22[[#This Row],[1-9月残高]]&gt;0,テーブル22[[#This Row],[1-9月残高]]+テーブル22[[#This Row],[10-12月計]]-テーブル22[[#This Row],[入金額4]]))</f>
        <v>0</v>
      </c>
      <c r="AL302" s="42">
        <f>SUM(テーブル22[[#This Row],[1-3月計]],テーブル22[[#This Row],[4-6月計]],テーブル22[[#This Row],[7-9月計]],テーブル22[[#This Row],[10-12月計]]-テーブル22[[#This Row],[入金合計]])</f>
        <v>0</v>
      </c>
      <c r="AM302" s="42">
        <f>SUM(テーブル22[[#This Row],[入金額]],テーブル22[[#This Row],[入金額2]],テーブル22[[#This Row],[入金額3]],テーブル22[[#This Row],[入金額4]])</f>
        <v>0</v>
      </c>
      <c r="AN302" s="38">
        <f t="shared" si="4"/>
        <v>0</v>
      </c>
    </row>
    <row r="303" spans="1:40" hidden="1" x14ac:dyDescent="0.15">
      <c r="A303" s="43">
        <v>1925</v>
      </c>
      <c r="B303" s="38"/>
      <c r="C303" s="43"/>
      <c r="D303" s="37" t="s">
        <v>168</v>
      </c>
      <c r="E303" s="37" t="s">
        <v>56</v>
      </c>
      <c r="F303" s="37" t="s">
        <v>1095</v>
      </c>
      <c r="G303" s="37" t="s">
        <v>168</v>
      </c>
      <c r="H303" s="37" t="s">
        <v>1096</v>
      </c>
      <c r="I303" s="38"/>
      <c r="J303" s="39">
        <v>0</v>
      </c>
      <c r="K303" s="39">
        <v>0</v>
      </c>
      <c r="L303" s="39">
        <v>0</v>
      </c>
      <c r="M303" s="44">
        <f>SUM(テーブル22[[#This Row],[1月]:[3月]])</f>
        <v>0</v>
      </c>
      <c r="N303" s="41"/>
      <c r="O303" s="39"/>
      <c r="P3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3" s="42">
        <v>0</v>
      </c>
      <c r="R303" s="42">
        <v>0</v>
      </c>
      <c r="S303" s="42">
        <v>0</v>
      </c>
      <c r="T303" s="42">
        <f>SUM(テーブル22[[#This Row],[4月]:[6月]])</f>
        <v>0</v>
      </c>
      <c r="U303" s="41"/>
      <c r="V303" s="42"/>
      <c r="W303" s="42">
        <f>IF(テーブル22[[#This Row],[1-3月残高]]="",テーブル22[[#This Row],[4-6月計]]-テーブル22[[#This Row],[入金額2]],IF(テーブル22[[#This Row],[1-3月残高]]&gt;0,テーブル22[[#This Row],[1-3月残高]]+テーブル22[[#This Row],[4-6月計]]-テーブル22[[#This Row],[入金額2]]))</f>
        <v>0</v>
      </c>
      <c r="X303" s="42"/>
      <c r="Y303" s="42"/>
      <c r="Z303" s="42"/>
      <c r="AA303" s="42">
        <f>SUM(テーブル22[[#This Row],[7月]:[9月]])</f>
        <v>0</v>
      </c>
      <c r="AB303" s="41"/>
      <c r="AC303" s="42"/>
      <c r="AD303" s="42">
        <f>IF(テーブル22[[#This Row],[1-6月残高]]=0,テーブル22[[#This Row],[7-9月計]]-テーブル22[[#This Row],[入金額3]],IF(テーブル22[[#This Row],[1-6月残高]]&gt;0,テーブル22[[#This Row],[1-6月残高]]+テーブル22[[#This Row],[7-9月計]]-テーブル22[[#This Row],[入金額3]]))</f>
        <v>0</v>
      </c>
      <c r="AE303" s="42"/>
      <c r="AF303" s="42"/>
      <c r="AG303" s="42"/>
      <c r="AH303" s="42">
        <f>SUM(テーブル22[[#This Row],[10月]:[12月]])</f>
        <v>0</v>
      </c>
      <c r="AI303" s="41"/>
      <c r="AJ303" s="42"/>
      <c r="AK303" s="42">
        <f>IF(テーブル22[[#This Row],[1-9月残高]]=0,テーブル22[[#This Row],[10-12月計]]-テーブル22[[#This Row],[入金額4]],IF(テーブル22[[#This Row],[1-9月残高]]&gt;0,テーブル22[[#This Row],[1-9月残高]]+テーブル22[[#This Row],[10-12月計]]-テーブル22[[#This Row],[入金額4]]))</f>
        <v>0</v>
      </c>
      <c r="AL303" s="42">
        <f>SUM(テーブル22[[#This Row],[1-3月計]],テーブル22[[#This Row],[4-6月計]],テーブル22[[#This Row],[7-9月計]],テーブル22[[#This Row],[10-12月計]]-テーブル22[[#This Row],[入金合計]])</f>
        <v>0</v>
      </c>
      <c r="AM303" s="42">
        <f>SUM(テーブル22[[#This Row],[入金額]],テーブル22[[#This Row],[入金額2]],テーブル22[[#This Row],[入金額3]],テーブル22[[#This Row],[入金額4]])</f>
        <v>0</v>
      </c>
      <c r="AN303" s="38">
        <f t="shared" si="4"/>
        <v>0</v>
      </c>
    </row>
    <row r="304" spans="1:40" hidden="1" x14ac:dyDescent="0.15">
      <c r="A304" s="43">
        <v>1929</v>
      </c>
      <c r="B304" s="38"/>
      <c r="C304" s="43"/>
      <c r="D304" s="37" t="s">
        <v>1097</v>
      </c>
      <c r="E304" s="37" t="s">
        <v>111</v>
      </c>
      <c r="F304" s="37" t="s">
        <v>1098</v>
      </c>
      <c r="G304" s="37" t="s">
        <v>350</v>
      </c>
      <c r="H304" s="37"/>
      <c r="I304" s="38"/>
      <c r="J304" s="39">
        <v>0</v>
      </c>
      <c r="K304" s="39">
        <v>0</v>
      </c>
      <c r="L304" s="39">
        <v>0</v>
      </c>
      <c r="M304" s="44">
        <f>SUM(テーブル22[[#This Row],[1月]:[3月]])</f>
        <v>0</v>
      </c>
      <c r="N304" s="41"/>
      <c r="O304" s="39"/>
      <c r="P30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4" s="42">
        <v>0</v>
      </c>
      <c r="R304" s="42">
        <v>0</v>
      </c>
      <c r="S304" s="42">
        <v>0</v>
      </c>
      <c r="T304" s="42">
        <f>SUM(テーブル22[[#This Row],[4月]:[6月]])</f>
        <v>0</v>
      </c>
      <c r="U304" s="41"/>
      <c r="V304" s="42"/>
      <c r="W304" s="42">
        <f>IF(テーブル22[[#This Row],[1-3月残高]]="",テーブル22[[#This Row],[4-6月計]]-テーブル22[[#This Row],[入金額2]],IF(テーブル22[[#This Row],[1-3月残高]]&gt;0,テーブル22[[#This Row],[1-3月残高]]+テーブル22[[#This Row],[4-6月計]]-テーブル22[[#This Row],[入金額2]]))</f>
        <v>0</v>
      </c>
      <c r="X304" s="42"/>
      <c r="Y304" s="42"/>
      <c r="Z304" s="42"/>
      <c r="AA304" s="42">
        <f>SUM(テーブル22[[#This Row],[7月]:[9月]])</f>
        <v>0</v>
      </c>
      <c r="AB304" s="41"/>
      <c r="AC304" s="42"/>
      <c r="AD304" s="42">
        <f>IF(テーブル22[[#This Row],[1-6月残高]]=0,テーブル22[[#This Row],[7-9月計]]-テーブル22[[#This Row],[入金額3]],IF(テーブル22[[#This Row],[1-6月残高]]&gt;0,テーブル22[[#This Row],[1-6月残高]]+テーブル22[[#This Row],[7-9月計]]-テーブル22[[#This Row],[入金額3]]))</f>
        <v>0</v>
      </c>
      <c r="AE304" s="42"/>
      <c r="AF304" s="42"/>
      <c r="AG304" s="42"/>
      <c r="AH304" s="42">
        <f>SUM(テーブル22[[#This Row],[10月]:[12月]])</f>
        <v>0</v>
      </c>
      <c r="AI304" s="41"/>
      <c r="AJ304" s="42"/>
      <c r="AK304" s="42">
        <f>IF(テーブル22[[#This Row],[1-9月残高]]=0,テーブル22[[#This Row],[10-12月計]]-テーブル22[[#This Row],[入金額4]],IF(テーブル22[[#This Row],[1-9月残高]]&gt;0,テーブル22[[#This Row],[1-9月残高]]+テーブル22[[#This Row],[10-12月計]]-テーブル22[[#This Row],[入金額4]]))</f>
        <v>0</v>
      </c>
      <c r="AL304" s="42">
        <f>SUM(テーブル22[[#This Row],[1-3月計]],テーブル22[[#This Row],[4-6月計]],テーブル22[[#This Row],[7-9月計]],テーブル22[[#This Row],[10-12月計]]-テーブル22[[#This Row],[入金合計]])</f>
        <v>0</v>
      </c>
      <c r="AM304" s="42">
        <f>SUM(テーブル22[[#This Row],[入金額]],テーブル22[[#This Row],[入金額2]],テーブル22[[#This Row],[入金額3]],テーブル22[[#This Row],[入金額4]])</f>
        <v>0</v>
      </c>
      <c r="AN304" s="38">
        <f t="shared" si="4"/>
        <v>0</v>
      </c>
    </row>
    <row r="305" spans="1:40" hidden="1" x14ac:dyDescent="0.15">
      <c r="A305" s="43">
        <v>1930</v>
      </c>
      <c r="B305" s="38"/>
      <c r="C305" s="43"/>
      <c r="D305" s="37" t="s">
        <v>103</v>
      </c>
      <c r="E305" s="37" t="s">
        <v>111</v>
      </c>
      <c r="F305" s="37" t="s">
        <v>1099</v>
      </c>
      <c r="G305" s="37" t="s">
        <v>103</v>
      </c>
      <c r="H305" s="37"/>
      <c r="I305" s="38"/>
      <c r="J305" s="39">
        <v>0</v>
      </c>
      <c r="K305" s="39">
        <v>0</v>
      </c>
      <c r="L305" s="39">
        <v>0</v>
      </c>
      <c r="M305" s="44">
        <f>SUM(テーブル22[[#This Row],[1月]:[3月]])</f>
        <v>0</v>
      </c>
      <c r="N305" s="41"/>
      <c r="O305" s="39"/>
      <c r="P30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5" s="42">
        <v>0</v>
      </c>
      <c r="R305" s="42">
        <v>0</v>
      </c>
      <c r="S305" s="42">
        <v>0</v>
      </c>
      <c r="T305" s="42">
        <f>SUM(テーブル22[[#This Row],[4月]:[6月]])</f>
        <v>0</v>
      </c>
      <c r="U305" s="41"/>
      <c r="V305" s="42"/>
      <c r="W305" s="42">
        <f>IF(テーブル22[[#This Row],[1-3月残高]]="",テーブル22[[#This Row],[4-6月計]]-テーブル22[[#This Row],[入金額2]],IF(テーブル22[[#This Row],[1-3月残高]]&gt;0,テーブル22[[#This Row],[1-3月残高]]+テーブル22[[#This Row],[4-6月計]]-テーブル22[[#This Row],[入金額2]]))</f>
        <v>0</v>
      </c>
      <c r="X305" s="42"/>
      <c r="Y305" s="42"/>
      <c r="Z305" s="42"/>
      <c r="AA305" s="42">
        <f>SUM(テーブル22[[#This Row],[7月]:[9月]])</f>
        <v>0</v>
      </c>
      <c r="AB305" s="41"/>
      <c r="AC305" s="42"/>
      <c r="AD305" s="42">
        <f>IF(テーブル22[[#This Row],[1-6月残高]]=0,テーブル22[[#This Row],[7-9月計]]-テーブル22[[#This Row],[入金額3]],IF(テーブル22[[#This Row],[1-6月残高]]&gt;0,テーブル22[[#This Row],[1-6月残高]]+テーブル22[[#This Row],[7-9月計]]-テーブル22[[#This Row],[入金額3]]))</f>
        <v>0</v>
      </c>
      <c r="AE305" s="42"/>
      <c r="AF305" s="42"/>
      <c r="AG305" s="42"/>
      <c r="AH305" s="42">
        <f>SUM(テーブル22[[#This Row],[10月]:[12月]])</f>
        <v>0</v>
      </c>
      <c r="AI305" s="41"/>
      <c r="AJ305" s="42"/>
      <c r="AK305" s="42">
        <f>IF(テーブル22[[#This Row],[1-9月残高]]=0,テーブル22[[#This Row],[10-12月計]]-テーブル22[[#This Row],[入金額4]],IF(テーブル22[[#This Row],[1-9月残高]]&gt;0,テーブル22[[#This Row],[1-9月残高]]+テーブル22[[#This Row],[10-12月計]]-テーブル22[[#This Row],[入金額4]]))</f>
        <v>0</v>
      </c>
      <c r="AL305" s="42">
        <f>SUM(テーブル22[[#This Row],[1-3月計]],テーブル22[[#This Row],[4-6月計]],テーブル22[[#This Row],[7-9月計]],テーブル22[[#This Row],[10-12月計]]-テーブル22[[#This Row],[入金合計]])</f>
        <v>0</v>
      </c>
      <c r="AM305" s="42">
        <f>SUM(テーブル22[[#This Row],[入金額]],テーブル22[[#This Row],[入金額2]],テーブル22[[#This Row],[入金額3]],テーブル22[[#This Row],[入金額4]])</f>
        <v>0</v>
      </c>
      <c r="AN305" s="38">
        <f t="shared" si="4"/>
        <v>0</v>
      </c>
    </row>
    <row r="306" spans="1:40" hidden="1" x14ac:dyDescent="0.15">
      <c r="A306" s="43">
        <v>1932</v>
      </c>
      <c r="B306" s="38"/>
      <c r="C306" s="43"/>
      <c r="D306" s="37" t="s">
        <v>1100</v>
      </c>
      <c r="E306" s="37" t="s">
        <v>56</v>
      </c>
      <c r="F306" s="37" t="s">
        <v>1095</v>
      </c>
      <c r="G306" s="37" t="s">
        <v>1100</v>
      </c>
      <c r="H306" s="37"/>
      <c r="I306" s="38"/>
      <c r="J306" s="39">
        <v>0</v>
      </c>
      <c r="K306" s="39">
        <v>0</v>
      </c>
      <c r="L306" s="39">
        <v>0</v>
      </c>
      <c r="M306" s="44">
        <f>SUM(テーブル22[[#This Row],[1月]:[3月]])</f>
        <v>0</v>
      </c>
      <c r="N306" s="41"/>
      <c r="O306" s="39"/>
      <c r="P30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6" s="42">
        <v>0</v>
      </c>
      <c r="R306" s="42">
        <v>0</v>
      </c>
      <c r="S306" s="42">
        <v>0</v>
      </c>
      <c r="T306" s="42">
        <f>SUM(テーブル22[[#This Row],[4月]:[6月]])</f>
        <v>0</v>
      </c>
      <c r="U306" s="41"/>
      <c r="V306" s="42"/>
      <c r="W306" s="42">
        <f>IF(テーブル22[[#This Row],[1-3月残高]]="",テーブル22[[#This Row],[4-6月計]]-テーブル22[[#This Row],[入金額2]],IF(テーブル22[[#This Row],[1-3月残高]]&gt;0,テーブル22[[#This Row],[1-3月残高]]+テーブル22[[#This Row],[4-6月計]]-テーブル22[[#This Row],[入金額2]]))</f>
        <v>0</v>
      </c>
      <c r="X306" s="42"/>
      <c r="Y306" s="42"/>
      <c r="Z306" s="42"/>
      <c r="AA306" s="42">
        <f>SUM(テーブル22[[#This Row],[7月]:[9月]])</f>
        <v>0</v>
      </c>
      <c r="AB306" s="41"/>
      <c r="AC306" s="42"/>
      <c r="AD306" s="42">
        <f>IF(テーブル22[[#This Row],[1-6月残高]]=0,テーブル22[[#This Row],[7-9月計]]-テーブル22[[#This Row],[入金額3]],IF(テーブル22[[#This Row],[1-6月残高]]&gt;0,テーブル22[[#This Row],[1-6月残高]]+テーブル22[[#This Row],[7-9月計]]-テーブル22[[#This Row],[入金額3]]))</f>
        <v>0</v>
      </c>
      <c r="AE306" s="42"/>
      <c r="AF306" s="42"/>
      <c r="AG306" s="42"/>
      <c r="AH306" s="42">
        <f>SUM(テーブル22[[#This Row],[10月]:[12月]])</f>
        <v>0</v>
      </c>
      <c r="AI306" s="41"/>
      <c r="AJ306" s="42"/>
      <c r="AK306" s="42">
        <f>IF(テーブル22[[#This Row],[1-9月残高]]=0,テーブル22[[#This Row],[10-12月計]]-テーブル22[[#This Row],[入金額4]],IF(テーブル22[[#This Row],[1-9月残高]]&gt;0,テーブル22[[#This Row],[1-9月残高]]+テーブル22[[#This Row],[10-12月計]]-テーブル22[[#This Row],[入金額4]]))</f>
        <v>0</v>
      </c>
      <c r="AL306" s="42">
        <f>SUM(テーブル22[[#This Row],[1-3月計]],テーブル22[[#This Row],[4-6月計]],テーブル22[[#This Row],[7-9月計]],テーブル22[[#This Row],[10-12月計]]-テーブル22[[#This Row],[入金合計]])</f>
        <v>0</v>
      </c>
      <c r="AM306" s="42">
        <f>SUM(テーブル22[[#This Row],[入金額]],テーブル22[[#This Row],[入金額2]],テーブル22[[#This Row],[入金額3]],テーブル22[[#This Row],[入金額4]])</f>
        <v>0</v>
      </c>
      <c r="AN306" s="38">
        <f t="shared" si="4"/>
        <v>0</v>
      </c>
    </row>
    <row r="307" spans="1:40" hidden="1" x14ac:dyDescent="0.15">
      <c r="A307" s="43">
        <v>1933</v>
      </c>
      <c r="B307" s="38"/>
      <c r="C307" s="43"/>
      <c r="D307" s="37" t="s">
        <v>38</v>
      </c>
      <c r="E307" s="37" t="s">
        <v>56</v>
      </c>
      <c r="F307" s="37" t="s">
        <v>1073</v>
      </c>
      <c r="G307" s="37" t="s">
        <v>88</v>
      </c>
      <c r="H307" s="37"/>
      <c r="I307" s="38"/>
      <c r="J307" s="39">
        <v>0</v>
      </c>
      <c r="K307" s="39">
        <v>0</v>
      </c>
      <c r="L307" s="39">
        <v>0</v>
      </c>
      <c r="M307" s="44">
        <f>SUM(テーブル22[[#This Row],[1月]:[3月]])</f>
        <v>0</v>
      </c>
      <c r="N307" s="41"/>
      <c r="O307" s="39"/>
      <c r="P3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7" s="42">
        <v>0</v>
      </c>
      <c r="R307" s="42">
        <v>0</v>
      </c>
      <c r="S307" s="42">
        <v>0</v>
      </c>
      <c r="T307" s="42">
        <f>SUM(テーブル22[[#This Row],[4月]:[6月]])</f>
        <v>0</v>
      </c>
      <c r="U307" s="41"/>
      <c r="V307" s="42"/>
      <c r="W307" s="42">
        <f>IF(テーブル22[[#This Row],[1-3月残高]]="",テーブル22[[#This Row],[4-6月計]]-テーブル22[[#This Row],[入金額2]],IF(テーブル22[[#This Row],[1-3月残高]]&gt;0,テーブル22[[#This Row],[1-3月残高]]+テーブル22[[#This Row],[4-6月計]]-テーブル22[[#This Row],[入金額2]]))</f>
        <v>0</v>
      </c>
      <c r="X307" s="42"/>
      <c r="Y307" s="42"/>
      <c r="Z307" s="42"/>
      <c r="AA307" s="42">
        <f>SUM(テーブル22[[#This Row],[7月]:[9月]])</f>
        <v>0</v>
      </c>
      <c r="AB307" s="41"/>
      <c r="AC307" s="42"/>
      <c r="AD307" s="42">
        <f>IF(テーブル22[[#This Row],[1-6月残高]]=0,テーブル22[[#This Row],[7-9月計]]-テーブル22[[#This Row],[入金額3]],IF(テーブル22[[#This Row],[1-6月残高]]&gt;0,テーブル22[[#This Row],[1-6月残高]]+テーブル22[[#This Row],[7-9月計]]-テーブル22[[#This Row],[入金額3]]))</f>
        <v>0</v>
      </c>
      <c r="AE307" s="42"/>
      <c r="AF307" s="42"/>
      <c r="AG307" s="42"/>
      <c r="AH307" s="42">
        <f>SUM(テーブル22[[#This Row],[10月]:[12月]])</f>
        <v>0</v>
      </c>
      <c r="AI307" s="41"/>
      <c r="AJ307" s="42"/>
      <c r="AK307" s="42">
        <f>IF(テーブル22[[#This Row],[1-9月残高]]=0,テーブル22[[#This Row],[10-12月計]]-テーブル22[[#This Row],[入金額4]],IF(テーブル22[[#This Row],[1-9月残高]]&gt;0,テーブル22[[#This Row],[1-9月残高]]+テーブル22[[#This Row],[10-12月計]]-テーブル22[[#This Row],[入金額4]]))</f>
        <v>0</v>
      </c>
      <c r="AL307" s="42">
        <f>SUM(テーブル22[[#This Row],[1-3月計]],テーブル22[[#This Row],[4-6月計]],テーブル22[[#This Row],[7-9月計]],テーブル22[[#This Row],[10-12月計]]-テーブル22[[#This Row],[入金合計]])</f>
        <v>0</v>
      </c>
      <c r="AM307" s="42">
        <f>SUM(テーブル22[[#This Row],[入金額]],テーブル22[[#This Row],[入金額2]],テーブル22[[#This Row],[入金額3]],テーブル22[[#This Row],[入金額4]])</f>
        <v>0</v>
      </c>
      <c r="AN307" s="38">
        <f t="shared" si="4"/>
        <v>0</v>
      </c>
    </row>
    <row r="308" spans="1:40" hidden="1" x14ac:dyDescent="0.15">
      <c r="A308" s="43">
        <v>1934</v>
      </c>
      <c r="B308" s="38"/>
      <c r="C308" s="43"/>
      <c r="D308" s="37" t="s">
        <v>1101</v>
      </c>
      <c r="E308" s="37" t="s">
        <v>166</v>
      </c>
      <c r="F308" s="37" t="s">
        <v>1102</v>
      </c>
      <c r="G308" s="37" t="s">
        <v>4</v>
      </c>
      <c r="H308" s="37"/>
      <c r="I308" s="38"/>
      <c r="J308" s="39">
        <v>0</v>
      </c>
      <c r="K308" s="39">
        <v>0</v>
      </c>
      <c r="L308" s="39">
        <v>0</v>
      </c>
      <c r="M308" s="44">
        <f>SUM(テーブル22[[#This Row],[1月]:[3月]])</f>
        <v>0</v>
      </c>
      <c r="N308" s="41"/>
      <c r="O308" s="39"/>
      <c r="P3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8" s="42">
        <v>0</v>
      </c>
      <c r="R308" s="42">
        <v>0</v>
      </c>
      <c r="S308" s="42">
        <v>0</v>
      </c>
      <c r="T308" s="42">
        <f>SUM(テーブル22[[#This Row],[4月]:[6月]])</f>
        <v>0</v>
      </c>
      <c r="U308" s="41"/>
      <c r="V308" s="42"/>
      <c r="W308" s="42">
        <f>IF(テーブル22[[#This Row],[1-3月残高]]="",テーブル22[[#This Row],[4-6月計]]-テーブル22[[#This Row],[入金額2]],IF(テーブル22[[#This Row],[1-3月残高]]&gt;0,テーブル22[[#This Row],[1-3月残高]]+テーブル22[[#This Row],[4-6月計]]-テーブル22[[#This Row],[入金額2]]))</f>
        <v>0</v>
      </c>
      <c r="X308" s="42"/>
      <c r="Y308" s="42"/>
      <c r="Z308" s="42"/>
      <c r="AA308" s="42">
        <f>SUM(テーブル22[[#This Row],[7月]:[9月]])</f>
        <v>0</v>
      </c>
      <c r="AB308" s="41"/>
      <c r="AC308" s="42"/>
      <c r="AD308" s="42">
        <f>IF(テーブル22[[#This Row],[1-6月残高]]=0,テーブル22[[#This Row],[7-9月計]]-テーブル22[[#This Row],[入金額3]],IF(テーブル22[[#This Row],[1-6月残高]]&gt;0,テーブル22[[#This Row],[1-6月残高]]+テーブル22[[#This Row],[7-9月計]]-テーブル22[[#This Row],[入金額3]]))</f>
        <v>0</v>
      </c>
      <c r="AE308" s="42"/>
      <c r="AF308" s="42"/>
      <c r="AG308" s="42"/>
      <c r="AH308" s="42">
        <f>SUM(テーブル22[[#This Row],[10月]:[12月]])</f>
        <v>0</v>
      </c>
      <c r="AI308" s="41"/>
      <c r="AJ308" s="42"/>
      <c r="AK308" s="42">
        <f>IF(テーブル22[[#This Row],[1-9月残高]]=0,テーブル22[[#This Row],[10-12月計]]-テーブル22[[#This Row],[入金額4]],IF(テーブル22[[#This Row],[1-9月残高]]&gt;0,テーブル22[[#This Row],[1-9月残高]]+テーブル22[[#This Row],[10-12月計]]-テーブル22[[#This Row],[入金額4]]))</f>
        <v>0</v>
      </c>
      <c r="AL308" s="42">
        <f>SUM(テーブル22[[#This Row],[1-3月計]],テーブル22[[#This Row],[4-6月計]],テーブル22[[#This Row],[7-9月計]],テーブル22[[#This Row],[10-12月計]]-テーブル22[[#This Row],[入金合計]])</f>
        <v>0</v>
      </c>
      <c r="AM308" s="42">
        <f>SUM(テーブル22[[#This Row],[入金額]],テーブル22[[#This Row],[入金額2]],テーブル22[[#This Row],[入金額3]],テーブル22[[#This Row],[入金額4]])</f>
        <v>0</v>
      </c>
      <c r="AN308" s="38">
        <f t="shared" si="4"/>
        <v>0</v>
      </c>
    </row>
    <row r="309" spans="1:40" hidden="1" x14ac:dyDescent="0.15">
      <c r="A309" s="43">
        <v>1935</v>
      </c>
      <c r="B309" s="38"/>
      <c r="C309" s="43"/>
      <c r="D309" s="37" t="s">
        <v>185</v>
      </c>
      <c r="E309" s="37" t="s">
        <v>56</v>
      </c>
      <c r="F309" s="37" t="s">
        <v>1103</v>
      </c>
      <c r="G309" s="37" t="s">
        <v>184</v>
      </c>
      <c r="H309" s="37"/>
      <c r="I309" s="38"/>
      <c r="J309" s="39">
        <v>0</v>
      </c>
      <c r="K309" s="39">
        <v>0</v>
      </c>
      <c r="L309" s="39">
        <v>0</v>
      </c>
      <c r="M309" s="44">
        <f>SUM(テーブル22[[#This Row],[1月]:[3月]])</f>
        <v>0</v>
      </c>
      <c r="N309" s="41"/>
      <c r="O309" s="39"/>
      <c r="P30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09" s="42">
        <v>0</v>
      </c>
      <c r="R309" s="42">
        <v>0</v>
      </c>
      <c r="S309" s="42">
        <v>0</v>
      </c>
      <c r="T309" s="42">
        <f>SUM(テーブル22[[#This Row],[4月]:[6月]])</f>
        <v>0</v>
      </c>
      <c r="U309" s="41"/>
      <c r="V309" s="42"/>
      <c r="W309" s="42">
        <f>IF(テーブル22[[#This Row],[1-3月残高]]="",テーブル22[[#This Row],[4-6月計]]-テーブル22[[#This Row],[入金額2]],IF(テーブル22[[#This Row],[1-3月残高]]&gt;0,テーブル22[[#This Row],[1-3月残高]]+テーブル22[[#This Row],[4-6月計]]-テーブル22[[#This Row],[入金額2]]))</f>
        <v>0</v>
      </c>
      <c r="X309" s="42"/>
      <c r="Y309" s="42"/>
      <c r="Z309" s="42"/>
      <c r="AA309" s="42">
        <f>SUM(テーブル22[[#This Row],[7月]:[9月]])</f>
        <v>0</v>
      </c>
      <c r="AB309" s="41"/>
      <c r="AC309" s="42"/>
      <c r="AD309" s="42">
        <f>IF(テーブル22[[#This Row],[1-6月残高]]=0,テーブル22[[#This Row],[7-9月計]]-テーブル22[[#This Row],[入金額3]],IF(テーブル22[[#This Row],[1-6月残高]]&gt;0,テーブル22[[#This Row],[1-6月残高]]+テーブル22[[#This Row],[7-9月計]]-テーブル22[[#This Row],[入金額3]]))</f>
        <v>0</v>
      </c>
      <c r="AE309" s="42"/>
      <c r="AF309" s="42"/>
      <c r="AG309" s="42"/>
      <c r="AH309" s="42">
        <f>SUM(テーブル22[[#This Row],[10月]:[12月]])</f>
        <v>0</v>
      </c>
      <c r="AI309" s="41"/>
      <c r="AJ309" s="42"/>
      <c r="AK309" s="42">
        <f>IF(テーブル22[[#This Row],[1-9月残高]]=0,テーブル22[[#This Row],[10-12月計]]-テーブル22[[#This Row],[入金額4]],IF(テーブル22[[#This Row],[1-9月残高]]&gt;0,テーブル22[[#This Row],[1-9月残高]]+テーブル22[[#This Row],[10-12月計]]-テーブル22[[#This Row],[入金額4]]))</f>
        <v>0</v>
      </c>
      <c r="AL309" s="42">
        <f>SUM(テーブル22[[#This Row],[1-3月計]],テーブル22[[#This Row],[4-6月計]],テーブル22[[#This Row],[7-9月計]],テーブル22[[#This Row],[10-12月計]]-テーブル22[[#This Row],[入金合計]])</f>
        <v>0</v>
      </c>
      <c r="AM309" s="42">
        <f>SUM(テーブル22[[#This Row],[入金額]],テーブル22[[#This Row],[入金額2]],テーブル22[[#This Row],[入金額3]],テーブル22[[#This Row],[入金額4]])</f>
        <v>0</v>
      </c>
      <c r="AN309" s="38">
        <f t="shared" si="4"/>
        <v>0</v>
      </c>
    </row>
    <row r="310" spans="1:40" hidden="1" x14ac:dyDescent="0.15">
      <c r="A310" s="43">
        <v>1936</v>
      </c>
      <c r="B310" s="38"/>
      <c r="C310" s="43"/>
      <c r="D310" s="37" t="s">
        <v>1104</v>
      </c>
      <c r="E310" s="37" t="s">
        <v>111</v>
      </c>
      <c r="F310" s="37" t="s">
        <v>1105</v>
      </c>
      <c r="G310" s="37" t="s">
        <v>1106</v>
      </c>
      <c r="H310" s="37"/>
      <c r="I310" s="38"/>
      <c r="J310" s="39">
        <v>420</v>
      </c>
      <c r="K310" s="39">
        <v>150</v>
      </c>
      <c r="L310" s="39">
        <v>300</v>
      </c>
      <c r="M310" s="44">
        <f>SUM(テーブル22[[#This Row],[1月]:[3月]])</f>
        <v>870</v>
      </c>
      <c r="N310" s="41"/>
      <c r="O310" s="39"/>
      <c r="P310"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870</v>
      </c>
      <c r="Q310" s="42">
        <v>120</v>
      </c>
      <c r="R310" s="42">
        <v>375</v>
      </c>
      <c r="S310" s="42">
        <v>0</v>
      </c>
      <c r="T310" s="42">
        <f>SUM(テーブル22[[#This Row],[4月]:[6月]])</f>
        <v>495</v>
      </c>
      <c r="U310" s="41"/>
      <c r="V310" s="42"/>
      <c r="W310" s="42">
        <f>IF(テーブル22[[#This Row],[1-3月残高]]="",テーブル22[[#This Row],[4-6月計]]-テーブル22[[#This Row],[入金額2]],IF(テーブル22[[#This Row],[1-3月残高]]&gt;0,テーブル22[[#This Row],[1-3月残高]]+テーブル22[[#This Row],[4-6月計]]-テーブル22[[#This Row],[入金額2]]))</f>
        <v>1365</v>
      </c>
      <c r="X310" s="42"/>
      <c r="Y310" s="42"/>
      <c r="Z310" s="42"/>
      <c r="AA310" s="42">
        <f>SUM(テーブル22[[#This Row],[7月]:[9月]])</f>
        <v>0</v>
      </c>
      <c r="AB310" s="41"/>
      <c r="AC310" s="42"/>
      <c r="AD310" s="42">
        <f>IF(テーブル22[[#This Row],[1-6月残高]]=0,テーブル22[[#This Row],[7-9月計]]-テーブル22[[#This Row],[入金額3]],IF(テーブル22[[#This Row],[1-6月残高]]&gt;0,テーブル22[[#This Row],[1-6月残高]]+テーブル22[[#This Row],[7-9月計]]-テーブル22[[#This Row],[入金額3]]))</f>
        <v>1365</v>
      </c>
      <c r="AE310" s="42"/>
      <c r="AF310" s="42"/>
      <c r="AG310" s="42"/>
      <c r="AH310" s="42">
        <f>SUM(テーブル22[[#This Row],[10月]:[12月]])</f>
        <v>0</v>
      </c>
      <c r="AI310" s="41"/>
      <c r="AJ310" s="42"/>
      <c r="AK310" s="42">
        <f>IF(テーブル22[[#This Row],[1-9月残高]]=0,テーブル22[[#This Row],[10-12月計]]-テーブル22[[#This Row],[入金額4]],IF(テーブル22[[#This Row],[1-9月残高]]&gt;0,テーブル22[[#This Row],[1-9月残高]]+テーブル22[[#This Row],[10-12月計]]-テーブル22[[#This Row],[入金額4]]))</f>
        <v>1365</v>
      </c>
      <c r="AL310" s="42">
        <f>SUM(テーブル22[[#This Row],[1-3月計]],テーブル22[[#This Row],[4-6月計]],テーブル22[[#This Row],[7-9月計]],テーブル22[[#This Row],[10-12月計]]-テーブル22[[#This Row],[入金合計]])</f>
        <v>1365</v>
      </c>
      <c r="AM310" s="42">
        <f>SUM(テーブル22[[#This Row],[入金額]],テーブル22[[#This Row],[入金額2]],テーブル22[[#This Row],[入金額3]],テーブル22[[#This Row],[入金額4]])</f>
        <v>0</v>
      </c>
      <c r="AN310" s="38">
        <f t="shared" si="4"/>
        <v>1365</v>
      </c>
    </row>
    <row r="311" spans="1:40" hidden="1" x14ac:dyDescent="0.15">
      <c r="A311" s="43">
        <v>1937</v>
      </c>
      <c r="B311" s="38"/>
      <c r="C311" s="43"/>
      <c r="D311" s="37" t="s">
        <v>351</v>
      </c>
      <c r="E311" s="37" t="s">
        <v>56</v>
      </c>
      <c r="F311" s="37" t="s">
        <v>1107</v>
      </c>
      <c r="G311" s="37" t="s">
        <v>351</v>
      </c>
      <c r="H311" s="37"/>
      <c r="I311" s="38"/>
      <c r="J311" s="39">
        <v>0</v>
      </c>
      <c r="K311" s="39">
        <v>0</v>
      </c>
      <c r="L311" s="39">
        <v>0</v>
      </c>
      <c r="M311" s="44">
        <f>SUM(テーブル22[[#This Row],[1月]:[3月]])</f>
        <v>0</v>
      </c>
      <c r="N311" s="41"/>
      <c r="O311" s="39"/>
      <c r="P3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1" s="42">
        <v>0</v>
      </c>
      <c r="R311" s="42">
        <v>0</v>
      </c>
      <c r="S311" s="42">
        <v>0</v>
      </c>
      <c r="T311" s="42">
        <f>SUM(テーブル22[[#This Row],[4月]:[6月]])</f>
        <v>0</v>
      </c>
      <c r="U311" s="41"/>
      <c r="V311" s="42"/>
      <c r="W311" s="42">
        <f>IF(テーブル22[[#This Row],[1-3月残高]]="",テーブル22[[#This Row],[4-6月計]]-テーブル22[[#This Row],[入金額2]],IF(テーブル22[[#This Row],[1-3月残高]]&gt;0,テーブル22[[#This Row],[1-3月残高]]+テーブル22[[#This Row],[4-6月計]]-テーブル22[[#This Row],[入金額2]]))</f>
        <v>0</v>
      </c>
      <c r="X311" s="42"/>
      <c r="Y311" s="42"/>
      <c r="Z311" s="42"/>
      <c r="AA311" s="42">
        <f>SUM(テーブル22[[#This Row],[7月]:[9月]])</f>
        <v>0</v>
      </c>
      <c r="AB311" s="41"/>
      <c r="AC311" s="42"/>
      <c r="AD311" s="42">
        <f>IF(テーブル22[[#This Row],[1-6月残高]]=0,テーブル22[[#This Row],[7-9月計]]-テーブル22[[#This Row],[入金額3]],IF(テーブル22[[#This Row],[1-6月残高]]&gt;0,テーブル22[[#This Row],[1-6月残高]]+テーブル22[[#This Row],[7-9月計]]-テーブル22[[#This Row],[入金額3]]))</f>
        <v>0</v>
      </c>
      <c r="AE311" s="42"/>
      <c r="AF311" s="42"/>
      <c r="AG311" s="42"/>
      <c r="AH311" s="42">
        <f>SUM(テーブル22[[#This Row],[10月]:[12月]])</f>
        <v>0</v>
      </c>
      <c r="AI311" s="41"/>
      <c r="AJ311" s="42"/>
      <c r="AK311" s="42">
        <f>IF(テーブル22[[#This Row],[1-9月残高]]=0,テーブル22[[#This Row],[10-12月計]]-テーブル22[[#This Row],[入金額4]],IF(テーブル22[[#This Row],[1-9月残高]]&gt;0,テーブル22[[#This Row],[1-9月残高]]+テーブル22[[#This Row],[10-12月計]]-テーブル22[[#This Row],[入金額4]]))</f>
        <v>0</v>
      </c>
      <c r="AL311" s="42">
        <f>SUM(テーブル22[[#This Row],[1-3月計]],テーブル22[[#This Row],[4-6月計]],テーブル22[[#This Row],[7-9月計]],テーブル22[[#This Row],[10-12月計]]-テーブル22[[#This Row],[入金合計]])</f>
        <v>0</v>
      </c>
      <c r="AM311" s="42">
        <f>SUM(テーブル22[[#This Row],[入金額]],テーブル22[[#This Row],[入金額2]],テーブル22[[#This Row],[入金額3]],テーブル22[[#This Row],[入金額4]])</f>
        <v>0</v>
      </c>
      <c r="AN311" s="38">
        <f t="shared" si="4"/>
        <v>0</v>
      </c>
    </row>
    <row r="312" spans="1:40" hidden="1" x14ac:dyDescent="0.15">
      <c r="A312" s="43">
        <v>1938</v>
      </c>
      <c r="B312" s="38"/>
      <c r="C312" s="43"/>
      <c r="D312" s="37" t="s">
        <v>1108</v>
      </c>
      <c r="E312" s="37" t="s">
        <v>248</v>
      </c>
      <c r="F312" s="37" t="s">
        <v>1109</v>
      </c>
      <c r="G312" s="37" t="s">
        <v>1110</v>
      </c>
      <c r="H312" s="37"/>
      <c r="I312" s="38"/>
      <c r="J312" s="39">
        <v>1170</v>
      </c>
      <c r="K312" s="39">
        <v>1710</v>
      </c>
      <c r="L312" s="39">
        <v>1320</v>
      </c>
      <c r="M312" s="44">
        <f>SUM(テーブル22[[#This Row],[1月]:[3月]])</f>
        <v>4200</v>
      </c>
      <c r="N312" s="41" t="s">
        <v>1900</v>
      </c>
      <c r="O312" s="39">
        <v>4200</v>
      </c>
      <c r="P3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2" s="42">
        <v>1020</v>
      </c>
      <c r="R312" s="42">
        <v>1185</v>
      </c>
      <c r="S312" s="42">
        <v>1320</v>
      </c>
      <c r="T312" s="42">
        <f>SUM(テーブル22[[#This Row],[4月]:[6月]])</f>
        <v>3525</v>
      </c>
      <c r="U312" s="41" t="s">
        <v>1906</v>
      </c>
      <c r="V312" s="42">
        <v>2205</v>
      </c>
      <c r="W312" s="42">
        <f>IF(テーブル22[[#This Row],[1-3月残高]]="",テーブル22[[#This Row],[4-6月計]]-テーブル22[[#This Row],[入金額2]],IF(テーブル22[[#This Row],[1-3月残高]]&gt;0,テーブル22[[#This Row],[1-3月残高]]+テーブル22[[#This Row],[4-6月計]]-テーブル22[[#This Row],[入金額2]]))</f>
        <v>1320</v>
      </c>
      <c r="X312" s="42"/>
      <c r="Y312" s="42"/>
      <c r="Z312" s="42"/>
      <c r="AA312" s="42">
        <f>SUM(テーブル22[[#This Row],[7月]:[9月]])</f>
        <v>0</v>
      </c>
      <c r="AB312" s="41"/>
      <c r="AC312" s="42"/>
      <c r="AD312" s="42">
        <f>IF(テーブル22[[#This Row],[1-6月残高]]=0,テーブル22[[#This Row],[7-9月計]]-テーブル22[[#This Row],[入金額3]],IF(テーブル22[[#This Row],[1-6月残高]]&gt;0,テーブル22[[#This Row],[1-6月残高]]+テーブル22[[#This Row],[7-9月計]]-テーブル22[[#This Row],[入金額3]]))</f>
        <v>1320</v>
      </c>
      <c r="AE312" s="42"/>
      <c r="AF312" s="42"/>
      <c r="AG312" s="42"/>
      <c r="AH312" s="42">
        <f>SUM(テーブル22[[#This Row],[10月]:[12月]])</f>
        <v>0</v>
      </c>
      <c r="AI312" s="41"/>
      <c r="AJ312" s="42"/>
      <c r="AK312" s="42">
        <f>IF(テーブル22[[#This Row],[1-9月残高]]=0,テーブル22[[#This Row],[10-12月計]]-テーブル22[[#This Row],[入金額4]],IF(テーブル22[[#This Row],[1-9月残高]]&gt;0,テーブル22[[#This Row],[1-9月残高]]+テーブル22[[#This Row],[10-12月計]]-テーブル22[[#This Row],[入金額4]]))</f>
        <v>1320</v>
      </c>
      <c r="AL312" s="42">
        <f>SUM(テーブル22[[#This Row],[1-3月計]],テーブル22[[#This Row],[4-6月計]],テーブル22[[#This Row],[7-9月計]],テーブル22[[#This Row],[10-12月計]]-テーブル22[[#This Row],[入金合計]])</f>
        <v>1320</v>
      </c>
      <c r="AM312" s="42">
        <f>SUM(テーブル22[[#This Row],[入金額]],テーブル22[[#This Row],[入金額2]],テーブル22[[#This Row],[入金額3]],テーブル22[[#This Row],[入金額4]])</f>
        <v>6405</v>
      </c>
      <c r="AN312" s="38">
        <f t="shared" si="4"/>
        <v>7725</v>
      </c>
    </row>
    <row r="313" spans="1:40" hidden="1" x14ac:dyDescent="0.15">
      <c r="A313" s="43">
        <v>1939</v>
      </c>
      <c r="B313" s="38"/>
      <c r="C313" s="43"/>
      <c r="D313" s="37" t="s">
        <v>1111</v>
      </c>
      <c r="E313" s="37" t="s">
        <v>111</v>
      </c>
      <c r="F313" s="37" t="s">
        <v>1112</v>
      </c>
      <c r="G313" s="37" t="s">
        <v>258</v>
      </c>
      <c r="H313" s="37" t="s">
        <v>352</v>
      </c>
      <c r="I313" s="38"/>
      <c r="J313" s="39">
        <v>0</v>
      </c>
      <c r="K313" s="39">
        <v>0</v>
      </c>
      <c r="L313" s="39">
        <v>0</v>
      </c>
      <c r="M313" s="44">
        <f>SUM(テーブル22[[#This Row],[1月]:[3月]])</f>
        <v>0</v>
      </c>
      <c r="N313" s="41"/>
      <c r="O313" s="39"/>
      <c r="P3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3" s="42">
        <v>0</v>
      </c>
      <c r="R313" s="42">
        <v>0</v>
      </c>
      <c r="S313" s="42">
        <v>0</v>
      </c>
      <c r="T313" s="42">
        <f>SUM(テーブル22[[#This Row],[4月]:[6月]])</f>
        <v>0</v>
      </c>
      <c r="U313" s="41"/>
      <c r="V313" s="42"/>
      <c r="W313" s="42">
        <f>IF(テーブル22[[#This Row],[1-3月残高]]="",テーブル22[[#This Row],[4-6月計]]-テーブル22[[#This Row],[入金額2]],IF(テーブル22[[#This Row],[1-3月残高]]&gt;0,テーブル22[[#This Row],[1-3月残高]]+テーブル22[[#This Row],[4-6月計]]-テーブル22[[#This Row],[入金額2]]))</f>
        <v>0</v>
      </c>
      <c r="X313" s="42"/>
      <c r="Y313" s="42"/>
      <c r="Z313" s="42"/>
      <c r="AA313" s="42">
        <f>SUM(テーブル22[[#This Row],[7月]:[9月]])</f>
        <v>0</v>
      </c>
      <c r="AB313" s="41"/>
      <c r="AC313" s="42"/>
      <c r="AD313" s="42">
        <f>IF(テーブル22[[#This Row],[1-6月残高]]=0,テーブル22[[#This Row],[7-9月計]]-テーブル22[[#This Row],[入金額3]],IF(テーブル22[[#This Row],[1-6月残高]]&gt;0,テーブル22[[#This Row],[1-6月残高]]+テーブル22[[#This Row],[7-9月計]]-テーブル22[[#This Row],[入金額3]]))</f>
        <v>0</v>
      </c>
      <c r="AE313" s="42"/>
      <c r="AF313" s="42"/>
      <c r="AG313" s="42"/>
      <c r="AH313" s="42">
        <f>SUM(テーブル22[[#This Row],[10月]:[12月]])</f>
        <v>0</v>
      </c>
      <c r="AI313" s="41"/>
      <c r="AJ313" s="42"/>
      <c r="AK313" s="42">
        <f>IF(テーブル22[[#This Row],[1-9月残高]]=0,テーブル22[[#This Row],[10-12月計]]-テーブル22[[#This Row],[入金額4]],IF(テーブル22[[#This Row],[1-9月残高]]&gt;0,テーブル22[[#This Row],[1-9月残高]]+テーブル22[[#This Row],[10-12月計]]-テーブル22[[#This Row],[入金額4]]))</f>
        <v>0</v>
      </c>
      <c r="AL313" s="42">
        <f>SUM(テーブル22[[#This Row],[1-3月計]],テーブル22[[#This Row],[4-6月計]],テーブル22[[#This Row],[7-9月計]],テーブル22[[#This Row],[10-12月計]]-テーブル22[[#This Row],[入金合計]])</f>
        <v>0</v>
      </c>
      <c r="AM313" s="42">
        <f>SUM(テーブル22[[#This Row],[入金額]],テーブル22[[#This Row],[入金額2]],テーブル22[[#This Row],[入金額3]],テーブル22[[#This Row],[入金額4]])</f>
        <v>0</v>
      </c>
      <c r="AN313" s="38">
        <f t="shared" si="4"/>
        <v>0</v>
      </c>
    </row>
    <row r="314" spans="1:40" hidden="1" x14ac:dyDescent="0.15">
      <c r="A314" s="43">
        <v>1940</v>
      </c>
      <c r="B314" s="38"/>
      <c r="C314" s="43"/>
      <c r="D314" s="37" t="s">
        <v>260</v>
      </c>
      <c r="E314" s="37" t="s">
        <v>111</v>
      </c>
      <c r="F314" s="37" t="s">
        <v>1113</v>
      </c>
      <c r="G314" s="37" t="s">
        <v>259</v>
      </c>
      <c r="H314" s="37" t="s">
        <v>353</v>
      </c>
      <c r="I314" s="38"/>
      <c r="J314" s="39">
        <v>0</v>
      </c>
      <c r="K314" s="39">
        <v>0</v>
      </c>
      <c r="L314" s="39">
        <v>0</v>
      </c>
      <c r="M314" s="44">
        <f>SUM(テーブル22[[#This Row],[1月]:[3月]])</f>
        <v>0</v>
      </c>
      <c r="N314" s="41"/>
      <c r="O314" s="39"/>
      <c r="P3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4" s="42">
        <v>0</v>
      </c>
      <c r="R314" s="42">
        <v>0</v>
      </c>
      <c r="S314" s="42">
        <v>0</v>
      </c>
      <c r="T314" s="42">
        <f>SUM(テーブル22[[#This Row],[4月]:[6月]])</f>
        <v>0</v>
      </c>
      <c r="U314" s="41"/>
      <c r="V314" s="42"/>
      <c r="W314" s="42">
        <f>IF(テーブル22[[#This Row],[1-3月残高]]="",テーブル22[[#This Row],[4-6月計]]-テーブル22[[#This Row],[入金額2]],IF(テーブル22[[#This Row],[1-3月残高]]&gt;0,テーブル22[[#This Row],[1-3月残高]]+テーブル22[[#This Row],[4-6月計]]-テーブル22[[#This Row],[入金額2]]))</f>
        <v>0</v>
      </c>
      <c r="X314" s="42"/>
      <c r="Y314" s="42"/>
      <c r="Z314" s="42"/>
      <c r="AA314" s="42">
        <f>SUM(テーブル22[[#This Row],[7月]:[9月]])</f>
        <v>0</v>
      </c>
      <c r="AB314" s="41"/>
      <c r="AC314" s="42"/>
      <c r="AD314" s="42">
        <f>IF(テーブル22[[#This Row],[1-6月残高]]=0,テーブル22[[#This Row],[7-9月計]]-テーブル22[[#This Row],[入金額3]],IF(テーブル22[[#This Row],[1-6月残高]]&gt;0,テーブル22[[#This Row],[1-6月残高]]+テーブル22[[#This Row],[7-9月計]]-テーブル22[[#This Row],[入金額3]]))</f>
        <v>0</v>
      </c>
      <c r="AE314" s="42"/>
      <c r="AF314" s="42"/>
      <c r="AG314" s="42"/>
      <c r="AH314" s="42">
        <f>SUM(テーブル22[[#This Row],[10月]:[12月]])</f>
        <v>0</v>
      </c>
      <c r="AI314" s="41"/>
      <c r="AJ314" s="42"/>
      <c r="AK314" s="42">
        <f>IF(テーブル22[[#This Row],[1-9月残高]]=0,テーブル22[[#This Row],[10-12月計]]-テーブル22[[#This Row],[入金額4]],IF(テーブル22[[#This Row],[1-9月残高]]&gt;0,テーブル22[[#This Row],[1-9月残高]]+テーブル22[[#This Row],[10-12月計]]-テーブル22[[#This Row],[入金額4]]))</f>
        <v>0</v>
      </c>
      <c r="AL314" s="42">
        <f>SUM(テーブル22[[#This Row],[1-3月計]],テーブル22[[#This Row],[4-6月計]],テーブル22[[#This Row],[7-9月計]],テーブル22[[#This Row],[10-12月計]]-テーブル22[[#This Row],[入金合計]])</f>
        <v>0</v>
      </c>
      <c r="AM314" s="42">
        <f>SUM(テーブル22[[#This Row],[入金額]],テーブル22[[#This Row],[入金額2]],テーブル22[[#This Row],[入金額3]],テーブル22[[#This Row],[入金額4]])</f>
        <v>0</v>
      </c>
      <c r="AN314" s="38">
        <f t="shared" si="4"/>
        <v>0</v>
      </c>
    </row>
    <row r="315" spans="1:40" hidden="1" x14ac:dyDescent="0.15">
      <c r="A315" s="43">
        <v>1941</v>
      </c>
      <c r="B315" s="38"/>
      <c r="C315" s="43"/>
      <c r="D315" s="37" t="s">
        <v>30</v>
      </c>
      <c r="E315" s="37" t="s">
        <v>1114</v>
      </c>
      <c r="F315" s="37" t="s">
        <v>1115</v>
      </c>
      <c r="G315" s="37" t="s">
        <v>30</v>
      </c>
      <c r="H315" s="37" t="s">
        <v>354</v>
      </c>
      <c r="I315" s="38"/>
      <c r="J315" s="39">
        <v>0</v>
      </c>
      <c r="K315" s="39">
        <v>0</v>
      </c>
      <c r="L315" s="39">
        <v>0</v>
      </c>
      <c r="M315" s="44">
        <f>SUM(テーブル22[[#This Row],[1月]:[3月]])</f>
        <v>0</v>
      </c>
      <c r="N315" s="41"/>
      <c r="O315" s="39"/>
      <c r="P3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5" s="42">
        <v>0</v>
      </c>
      <c r="R315" s="42">
        <v>0</v>
      </c>
      <c r="S315" s="42">
        <v>0</v>
      </c>
      <c r="T315" s="42">
        <f>SUM(テーブル22[[#This Row],[4月]:[6月]])</f>
        <v>0</v>
      </c>
      <c r="U315" s="41"/>
      <c r="V315" s="42"/>
      <c r="W315" s="42">
        <f>IF(テーブル22[[#This Row],[1-3月残高]]="",テーブル22[[#This Row],[4-6月計]]-テーブル22[[#This Row],[入金額2]],IF(テーブル22[[#This Row],[1-3月残高]]&gt;0,テーブル22[[#This Row],[1-3月残高]]+テーブル22[[#This Row],[4-6月計]]-テーブル22[[#This Row],[入金額2]]))</f>
        <v>0</v>
      </c>
      <c r="X315" s="42"/>
      <c r="Y315" s="42"/>
      <c r="Z315" s="42"/>
      <c r="AA315" s="42">
        <f>SUM(テーブル22[[#This Row],[7月]:[9月]])</f>
        <v>0</v>
      </c>
      <c r="AB315" s="41"/>
      <c r="AC315" s="42"/>
      <c r="AD315" s="42">
        <f>IF(テーブル22[[#This Row],[1-6月残高]]=0,テーブル22[[#This Row],[7-9月計]]-テーブル22[[#This Row],[入金額3]],IF(テーブル22[[#This Row],[1-6月残高]]&gt;0,テーブル22[[#This Row],[1-6月残高]]+テーブル22[[#This Row],[7-9月計]]-テーブル22[[#This Row],[入金額3]]))</f>
        <v>0</v>
      </c>
      <c r="AE315" s="42"/>
      <c r="AF315" s="42"/>
      <c r="AG315" s="42"/>
      <c r="AH315" s="42">
        <f>SUM(テーブル22[[#This Row],[10月]:[12月]])</f>
        <v>0</v>
      </c>
      <c r="AI315" s="41"/>
      <c r="AJ315" s="42"/>
      <c r="AK315" s="42">
        <f>IF(テーブル22[[#This Row],[1-9月残高]]=0,テーブル22[[#This Row],[10-12月計]]-テーブル22[[#This Row],[入金額4]],IF(テーブル22[[#This Row],[1-9月残高]]&gt;0,テーブル22[[#This Row],[1-9月残高]]+テーブル22[[#This Row],[10-12月計]]-テーブル22[[#This Row],[入金額4]]))</f>
        <v>0</v>
      </c>
      <c r="AL315" s="42">
        <f>SUM(テーブル22[[#This Row],[1-3月計]],テーブル22[[#This Row],[4-6月計]],テーブル22[[#This Row],[7-9月計]],テーブル22[[#This Row],[10-12月計]]-テーブル22[[#This Row],[入金合計]])</f>
        <v>0</v>
      </c>
      <c r="AM315" s="42">
        <f>SUM(テーブル22[[#This Row],[入金額]],テーブル22[[#This Row],[入金額2]],テーブル22[[#This Row],[入金額3]],テーブル22[[#This Row],[入金額4]])</f>
        <v>0</v>
      </c>
      <c r="AN315" s="38">
        <f t="shared" si="4"/>
        <v>0</v>
      </c>
    </row>
    <row r="316" spans="1:40" hidden="1" x14ac:dyDescent="0.15">
      <c r="A316" s="43">
        <v>1942</v>
      </c>
      <c r="B316" s="38"/>
      <c r="C316" s="43"/>
      <c r="D316" s="37" t="s">
        <v>1116</v>
      </c>
      <c r="E316" s="37" t="s">
        <v>1117</v>
      </c>
      <c r="F316" s="37" t="s">
        <v>1118</v>
      </c>
      <c r="G316" s="37" t="s">
        <v>355</v>
      </c>
      <c r="H316" s="37" t="s">
        <v>356</v>
      </c>
      <c r="I316" s="38"/>
      <c r="J316" s="39">
        <v>0</v>
      </c>
      <c r="K316" s="39">
        <v>0</v>
      </c>
      <c r="L316" s="39">
        <v>0</v>
      </c>
      <c r="M316" s="44">
        <f>SUM(テーブル22[[#This Row],[1月]:[3月]])</f>
        <v>0</v>
      </c>
      <c r="N316" s="41"/>
      <c r="O316" s="39"/>
      <c r="P3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6" s="42">
        <v>0</v>
      </c>
      <c r="R316" s="42">
        <v>0</v>
      </c>
      <c r="S316" s="42">
        <v>0</v>
      </c>
      <c r="T316" s="42">
        <f>SUM(テーブル22[[#This Row],[4月]:[6月]])</f>
        <v>0</v>
      </c>
      <c r="U316" s="41"/>
      <c r="V316" s="42"/>
      <c r="W316" s="42">
        <f>IF(テーブル22[[#This Row],[1-3月残高]]="",テーブル22[[#This Row],[4-6月計]]-テーブル22[[#This Row],[入金額2]],IF(テーブル22[[#This Row],[1-3月残高]]&gt;0,テーブル22[[#This Row],[1-3月残高]]+テーブル22[[#This Row],[4-6月計]]-テーブル22[[#This Row],[入金額2]]))</f>
        <v>0</v>
      </c>
      <c r="X316" s="42"/>
      <c r="Y316" s="42"/>
      <c r="Z316" s="42"/>
      <c r="AA316" s="42">
        <f>SUM(テーブル22[[#This Row],[7月]:[9月]])</f>
        <v>0</v>
      </c>
      <c r="AB316" s="41"/>
      <c r="AC316" s="42"/>
      <c r="AD316" s="42">
        <f>IF(テーブル22[[#This Row],[1-6月残高]]=0,テーブル22[[#This Row],[7-9月計]]-テーブル22[[#This Row],[入金額3]],IF(テーブル22[[#This Row],[1-6月残高]]&gt;0,テーブル22[[#This Row],[1-6月残高]]+テーブル22[[#This Row],[7-9月計]]-テーブル22[[#This Row],[入金額3]]))</f>
        <v>0</v>
      </c>
      <c r="AE316" s="42"/>
      <c r="AF316" s="42"/>
      <c r="AG316" s="42"/>
      <c r="AH316" s="42">
        <f>SUM(テーブル22[[#This Row],[10月]:[12月]])</f>
        <v>0</v>
      </c>
      <c r="AI316" s="41"/>
      <c r="AJ316" s="42"/>
      <c r="AK316" s="42">
        <f>IF(テーブル22[[#This Row],[1-9月残高]]=0,テーブル22[[#This Row],[10-12月計]]-テーブル22[[#This Row],[入金額4]],IF(テーブル22[[#This Row],[1-9月残高]]&gt;0,テーブル22[[#This Row],[1-9月残高]]+テーブル22[[#This Row],[10-12月計]]-テーブル22[[#This Row],[入金額4]]))</f>
        <v>0</v>
      </c>
      <c r="AL316" s="42">
        <f>SUM(テーブル22[[#This Row],[1-3月計]],テーブル22[[#This Row],[4-6月計]],テーブル22[[#This Row],[7-9月計]],テーブル22[[#This Row],[10-12月計]]-テーブル22[[#This Row],[入金合計]])</f>
        <v>0</v>
      </c>
      <c r="AM316" s="42">
        <f>SUM(テーブル22[[#This Row],[入金額]],テーブル22[[#This Row],[入金額2]],テーブル22[[#This Row],[入金額3]],テーブル22[[#This Row],[入金額4]])</f>
        <v>0</v>
      </c>
      <c r="AN316" s="38">
        <f t="shared" si="4"/>
        <v>0</v>
      </c>
    </row>
    <row r="317" spans="1:40" hidden="1" x14ac:dyDescent="0.15">
      <c r="A317" s="43">
        <v>1943</v>
      </c>
      <c r="B317" s="38"/>
      <c r="C317" s="43"/>
      <c r="D317" s="37" t="s">
        <v>1119</v>
      </c>
      <c r="E317" s="37"/>
      <c r="F317" s="37"/>
      <c r="G317" s="37"/>
      <c r="H317" s="37"/>
      <c r="I317" s="38"/>
      <c r="J317" s="39">
        <v>1200</v>
      </c>
      <c r="K317" s="39">
        <v>1050</v>
      </c>
      <c r="L317" s="39">
        <v>300</v>
      </c>
      <c r="M317" s="44">
        <f>SUM(テーブル22[[#This Row],[1月]:[3月]])</f>
        <v>2550</v>
      </c>
      <c r="N317" s="41" t="s">
        <v>1900</v>
      </c>
      <c r="O317" s="39">
        <v>2550</v>
      </c>
      <c r="P3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7" s="42">
        <v>1200</v>
      </c>
      <c r="R317" s="42">
        <v>1050</v>
      </c>
      <c r="S317" s="42">
        <v>990</v>
      </c>
      <c r="T317" s="42">
        <f>SUM(テーブル22[[#This Row],[4月]:[6月]])</f>
        <v>3240</v>
      </c>
      <c r="U317" s="41" t="s">
        <v>1906</v>
      </c>
      <c r="V317" s="42">
        <v>2250</v>
      </c>
      <c r="W317" s="42">
        <f>IF(テーブル22[[#This Row],[1-3月残高]]="",テーブル22[[#This Row],[4-6月計]]-テーブル22[[#This Row],[入金額2]],IF(テーブル22[[#This Row],[1-3月残高]]&gt;0,テーブル22[[#This Row],[1-3月残高]]+テーブル22[[#This Row],[4-6月計]]-テーブル22[[#This Row],[入金額2]]))</f>
        <v>990</v>
      </c>
      <c r="X317" s="42"/>
      <c r="Y317" s="42"/>
      <c r="Z317" s="42"/>
      <c r="AA317" s="42">
        <f>SUM(テーブル22[[#This Row],[7月]:[9月]])</f>
        <v>0</v>
      </c>
      <c r="AB317" s="41"/>
      <c r="AC317" s="42"/>
      <c r="AD317" s="42">
        <f>IF(テーブル22[[#This Row],[1-6月残高]]=0,テーブル22[[#This Row],[7-9月計]]-テーブル22[[#This Row],[入金額3]],IF(テーブル22[[#This Row],[1-6月残高]]&gt;0,テーブル22[[#This Row],[1-6月残高]]+テーブル22[[#This Row],[7-9月計]]-テーブル22[[#This Row],[入金額3]]))</f>
        <v>990</v>
      </c>
      <c r="AE317" s="42"/>
      <c r="AF317" s="42"/>
      <c r="AG317" s="42"/>
      <c r="AH317" s="42">
        <f>SUM(テーブル22[[#This Row],[10月]:[12月]])</f>
        <v>0</v>
      </c>
      <c r="AI317" s="41"/>
      <c r="AJ317" s="42"/>
      <c r="AK317" s="42">
        <f>IF(テーブル22[[#This Row],[1-9月残高]]=0,テーブル22[[#This Row],[10-12月計]]-テーブル22[[#This Row],[入金額4]],IF(テーブル22[[#This Row],[1-9月残高]]&gt;0,テーブル22[[#This Row],[1-9月残高]]+テーブル22[[#This Row],[10-12月計]]-テーブル22[[#This Row],[入金額4]]))</f>
        <v>990</v>
      </c>
      <c r="AL317" s="42">
        <f>SUM(テーブル22[[#This Row],[1-3月計]],テーブル22[[#This Row],[4-6月計]],テーブル22[[#This Row],[7-9月計]],テーブル22[[#This Row],[10-12月計]]-テーブル22[[#This Row],[入金合計]])</f>
        <v>990</v>
      </c>
      <c r="AM317" s="42">
        <f>SUM(テーブル22[[#This Row],[入金額]],テーブル22[[#This Row],[入金額2]],テーブル22[[#This Row],[入金額3]],テーブル22[[#This Row],[入金額4]])</f>
        <v>4800</v>
      </c>
      <c r="AN317" s="38">
        <f t="shared" si="4"/>
        <v>5790</v>
      </c>
    </row>
    <row r="318" spans="1:40" s="72" customFormat="1" hidden="1" x14ac:dyDescent="0.15">
      <c r="A318" s="67">
        <v>1990</v>
      </c>
      <c r="B318" s="68"/>
      <c r="C318" s="67"/>
      <c r="D318" s="69" t="s">
        <v>1120</v>
      </c>
      <c r="E318" s="70" t="s">
        <v>29</v>
      </c>
      <c r="F318" s="70" t="s">
        <v>1121</v>
      </c>
      <c r="G318" s="70" t="s">
        <v>357</v>
      </c>
      <c r="H318" s="70" t="s">
        <v>358</v>
      </c>
      <c r="I318" s="71"/>
      <c r="J318" s="39">
        <v>720</v>
      </c>
      <c r="K318" s="39">
        <v>915</v>
      </c>
      <c r="L318" s="39">
        <v>225</v>
      </c>
      <c r="M318" s="44">
        <f>SUM(テーブル22[[#This Row],[1月]:[3月]])</f>
        <v>1860</v>
      </c>
      <c r="N318" s="41">
        <v>41394</v>
      </c>
      <c r="O318" s="39">
        <v>1860</v>
      </c>
      <c r="P3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8" s="42">
        <v>270</v>
      </c>
      <c r="R318" s="42">
        <v>780</v>
      </c>
      <c r="S318" s="42">
        <v>1500</v>
      </c>
      <c r="T318" s="42">
        <f>SUM(テーブル22[[#This Row],[4月]:[6月]])</f>
        <v>2550</v>
      </c>
      <c r="U318" s="41"/>
      <c r="V318" s="42"/>
      <c r="W318" s="42">
        <f>IF(テーブル22[[#This Row],[1-3月残高]]="",テーブル22[[#This Row],[4-6月計]]-テーブル22[[#This Row],[入金額2]],IF(テーブル22[[#This Row],[1-3月残高]]&gt;0,テーブル22[[#This Row],[1-3月残高]]+テーブル22[[#This Row],[4-6月計]]-テーブル22[[#This Row],[入金額2]]))</f>
        <v>2550</v>
      </c>
      <c r="X318" s="42"/>
      <c r="Y318" s="42"/>
      <c r="Z318" s="42"/>
      <c r="AA318" s="42">
        <f>SUM(テーブル22[[#This Row],[7月]:[9月]])</f>
        <v>0</v>
      </c>
      <c r="AB318" s="41"/>
      <c r="AC318" s="42"/>
      <c r="AD318" s="42">
        <f>IF(テーブル22[[#This Row],[1-6月残高]]=0,テーブル22[[#This Row],[7-9月計]]-テーブル22[[#This Row],[入金額3]],IF(テーブル22[[#This Row],[1-6月残高]]&gt;0,テーブル22[[#This Row],[1-6月残高]]+テーブル22[[#This Row],[7-9月計]]-テーブル22[[#This Row],[入金額3]]))</f>
        <v>2550</v>
      </c>
      <c r="AE318" s="42"/>
      <c r="AF318" s="42"/>
      <c r="AG318" s="42"/>
      <c r="AH318" s="42">
        <f>SUM(テーブル22[[#This Row],[10月]:[12月]])</f>
        <v>0</v>
      </c>
      <c r="AI318" s="41"/>
      <c r="AJ318" s="42"/>
      <c r="AK318" s="42">
        <f>IF(テーブル22[[#This Row],[1-9月残高]]=0,テーブル22[[#This Row],[10-12月計]]-テーブル22[[#This Row],[入金額4]],IF(テーブル22[[#This Row],[1-9月残高]]&gt;0,テーブル22[[#This Row],[1-9月残高]]+テーブル22[[#This Row],[10-12月計]]-テーブル22[[#This Row],[入金額4]]))</f>
        <v>2550</v>
      </c>
      <c r="AL318" s="42">
        <f>SUM(テーブル22[[#This Row],[1-3月計]],テーブル22[[#This Row],[4-6月計]],テーブル22[[#This Row],[7-9月計]],テーブル22[[#This Row],[10-12月計]]-テーブル22[[#This Row],[入金合計]])</f>
        <v>2550</v>
      </c>
      <c r="AM318" s="42">
        <f>SUM(テーブル22[[#This Row],[入金額]],テーブル22[[#This Row],[入金額2]],テーブル22[[#This Row],[入金額3]],テーブル22[[#This Row],[入金額4]])</f>
        <v>1860</v>
      </c>
      <c r="AN318" s="38">
        <f t="shared" si="4"/>
        <v>4410</v>
      </c>
    </row>
    <row r="319" spans="1:40" hidden="1" x14ac:dyDescent="0.15">
      <c r="A319" s="43">
        <v>1991</v>
      </c>
      <c r="B319" s="38"/>
      <c r="C319" s="43"/>
      <c r="D319" s="37" t="s">
        <v>1122</v>
      </c>
      <c r="E319" s="37" t="s">
        <v>29</v>
      </c>
      <c r="F319" s="37" t="s">
        <v>1123</v>
      </c>
      <c r="G319" s="37" t="s">
        <v>1124</v>
      </c>
      <c r="H319" s="37" t="s">
        <v>359</v>
      </c>
      <c r="I319" s="38"/>
      <c r="J319" s="39">
        <v>0</v>
      </c>
      <c r="K319" s="39">
        <v>0</v>
      </c>
      <c r="L319" s="39">
        <v>0</v>
      </c>
      <c r="M319" s="44">
        <f>SUM(テーブル22[[#This Row],[1月]:[3月]])</f>
        <v>0</v>
      </c>
      <c r="N319" s="41"/>
      <c r="O319" s="39"/>
      <c r="P3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19" s="42">
        <v>0</v>
      </c>
      <c r="R319" s="42">
        <v>0</v>
      </c>
      <c r="S319" s="42">
        <v>0</v>
      </c>
      <c r="T319" s="42">
        <f>SUM(テーブル22[[#This Row],[4月]:[6月]])</f>
        <v>0</v>
      </c>
      <c r="U319" s="41"/>
      <c r="V319" s="42"/>
      <c r="W319" s="42">
        <f>IF(テーブル22[[#This Row],[1-3月残高]]="",テーブル22[[#This Row],[4-6月計]]-テーブル22[[#This Row],[入金額2]],IF(テーブル22[[#This Row],[1-3月残高]]&gt;0,テーブル22[[#This Row],[1-3月残高]]+テーブル22[[#This Row],[4-6月計]]-テーブル22[[#This Row],[入金額2]]))</f>
        <v>0</v>
      </c>
      <c r="X319" s="42"/>
      <c r="Y319" s="42"/>
      <c r="Z319" s="42"/>
      <c r="AA319" s="42">
        <f>SUM(テーブル22[[#This Row],[7月]:[9月]])</f>
        <v>0</v>
      </c>
      <c r="AB319" s="41"/>
      <c r="AC319" s="42"/>
      <c r="AD319" s="42">
        <f>IF(テーブル22[[#This Row],[1-6月残高]]=0,テーブル22[[#This Row],[7-9月計]]-テーブル22[[#This Row],[入金額3]],IF(テーブル22[[#This Row],[1-6月残高]]&gt;0,テーブル22[[#This Row],[1-6月残高]]+テーブル22[[#This Row],[7-9月計]]-テーブル22[[#This Row],[入金額3]]))</f>
        <v>0</v>
      </c>
      <c r="AE319" s="42"/>
      <c r="AF319" s="42"/>
      <c r="AG319" s="42"/>
      <c r="AH319" s="42">
        <f>SUM(テーブル22[[#This Row],[10月]:[12月]])</f>
        <v>0</v>
      </c>
      <c r="AI319" s="41"/>
      <c r="AJ319" s="42"/>
      <c r="AK319" s="42">
        <f>IF(テーブル22[[#This Row],[1-9月残高]]=0,テーブル22[[#This Row],[10-12月計]]-テーブル22[[#This Row],[入金額4]],IF(テーブル22[[#This Row],[1-9月残高]]&gt;0,テーブル22[[#This Row],[1-9月残高]]+テーブル22[[#This Row],[10-12月計]]-テーブル22[[#This Row],[入金額4]]))</f>
        <v>0</v>
      </c>
      <c r="AL319" s="42">
        <f>SUM(テーブル22[[#This Row],[1-3月計]],テーブル22[[#This Row],[4-6月計]],テーブル22[[#This Row],[7-9月計]],テーブル22[[#This Row],[10-12月計]]-テーブル22[[#This Row],[入金合計]])</f>
        <v>0</v>
      </c>
      <c r="AM319" s="42">
        <f>SUM(テーブル22[[#This Row],[入金額]],テーブル22[[#This Row],[入金額2]],テーブル22[[#This Row],[入金額3]],テーブル22[[#This Row],[入金額4]])</f>
        <v>0</v>
      </c>
      <c r="AN319" s="38">
        <f t="shared" si="4"/>
        <v>0</v>
      </c>
    </row>
    <row r="320" spans="1:40" hidden="1" x14ac:dyDescent="0.15">
      <c r="A320" s="43">
        <v>1992</v>
      </c>
      <c r="B320" s="38"/>
      <c r="C320" s="43"/>
      <c r="D320" s="37" t="s">
        <v>1125</v>
      </c>
      <c r="E320" s="37" t="s">
        <v>360</v>
      </c>
      <c r="F320" s="37" t="s">
        <v>1126</v>
      </c>
      <c r="G320" s="37" t="s">
        <v>1125</v>
      </c>
      <c r="H320" s="37" t="s">
        <v>1127</v>
      </c>
      <c r="I320" s="38"/>
      <c r="J320" s="39">
        <v>0</v>
      </c>
      <c r="K320" s="39">
        <v>0</v>
      </c>
      <c r="L320" s="39">
        <v>0</v>
      </c>
      <c r="M320" s="44">
        <f>SUM(テーブル22[[#This Row],[1月]:[3月]])</f>
        <v>0</v>
      </c>
      <c r="N320" s="41"/>
      <c r="O320" s="39"/>
      <c r="P3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0" s="42">
        <v>0</v>
      </c>
      <c r="R320" s="42">
        <v>0</v>
      </c>
      <c r="S320" s="42">
        <v>0</v>
      </c>
      <c r="T320" s="42">
        <f>SUM(テーブル22[[#This Row],[4月]:[6月]])</f>
        <v>0</v>
      </c>
      <c r="U320" s="41"/>
      <c r="V320" s="42"/>
      <c r="W320" s="42">
        <f>IF(テーブル22[[#This Row],[1-3月残高]]="",テーブル22[[#This Row],[4-6月計]]-テーブル22[[#This Row],[入金額2]],IF(テーブル22[[#This Row],[1-3月残高]]&gt;0,テーブル22[[#This Row],[1-3月残高]]+テーブル22[[#This Row],[4-6月計]]-テーブル22[[#This Row],[入金額2]]))</f>
        <v>0</v>
      </c>
      <c r="X320" s="42"/>
      <c r="Y320" s="42"/>
      <c r="Z320" s="42"/>
      <c r="AA320" s="42">
        <f>SUM(テーブル22[[#This Row],[7月]:[9月]])</f>
        <v>0</v>
      </c>
      <c r="AB320" s="41"/>
      <c r="AC320" s="42"/>
      <c r="AD320" s="42">
        <f>IF(テーブル22[[#This Row],[1-6月残高]]=0,テーブル22[[#This Row],[7-9月計]]-テーブル22[[#This Row],[入金額3]],IF(テーブル22[[#This Row],[1-6月残高]]&gt;0,テーブル22[[#This Row],[1-6月残高]]+テーブル22[[#This Row],[7-9月計]]-テーブル22[[#This Row],[入金額3]]))</f>
        <v>0</v>
      </c>
      <c r="AE320" s="42"/>
      <c r="AF320" s="42"/>
      <c r="AG320" s="42"/>
      <c r="AH320" s="42">
        <f>SUM(テーブル22[[#This Row],[10月]:[12月]])</f>
        <v>0</v>
      </c>
      <c r="AI320" s="41"/>
      <c r="AJ320" s="42"/>
      <c r="AK320" s="42">
        <f>IF(テーブル22[[#This Row],[1-9月残高]]=0,テーブル22[[#This Row],[10-12月計]]-テーブル22[[#This Row],[入金額4]],IF(テーブル22[[#This Row],[1-9月残高]]&gt;0,テーブル22[[#This Row],[1-9月残高]]+テーブル22[[#This Row],[10-12月計]]-テーブル22[[#This Row],[入金額4]]))</f>
        <v>0</v>
      </c>
      <c r="AL320" s="42">
        <f>SUM(テーブル22[[#This Row],[1-3月計]],テーブル22[[#This Row],[4-6月計]],テーブル22[[#This Row],[7-9月計]],テーブル22[[#This Row],[10-12月計]]-テーブル22[[#This Row],[入金合計]])</f>
        <v>0</v>
      </c>
      <c r="AM320" s="42">
        <f>SUM(テーブル22[[#This Row],[入金額]],テーブル22[[#This Row],[入金額2]],テーブル22[[#This Row],[入金額3]],テーブル22[[#This Row],[入金額4]])</f>
        <v>0</v>
      </c>
      <c r="AN320" s="38">
        <f t="shared" si="4"/>
        <v>0</v>
      </c>
    </row>
    <row r="321" spans="1:40" s="4" customFormat="1" hidden="1" x14ac:dyDescent="0.15">
      <c r="A321" s="45">
        <v>1993</v>
      </c>
      <c r="B321" s="6" t="s">
        <v>1864</v>
      </c>
      <c r="C321" s="46"/>
      <c r="D321" s="46" t="s">
        <v>1128</v>
      </c>
      <c r="E321" s="37" t="s">
        <v>360</v>
      </c>
      <c r="F321" s="37" t="s">
        <v>1129</v>
      </c>
      <c r="G321" s="37" t="s">
        <v>1128</v>
      </c>
      <c r="H321" s="37" t="s">
        <v>1130</v>
      </c>
      <c r="I321" s="46"/>
      <c r="J321" s="64">
        <v>0</v>
      </c>
      <c r="K321" s="64">
        <v>330</v>
      </c>
      <c r="L321" s="64">
        <v>0</v>
      </c>
      <c r="M321" s="49">
        <f>SUM(テーブル22[[#This Row],[1月]:[3月]])</f>
        <v>330</v>
      </c>
      <c r="N321" s="52">
        <v>41379</v>
      </c>
      <c r="O321" s="48">
        <v>330</v>
      </c>
      <c r="P321"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1" s="51">
        <v>0</v>
      </c>
      <c r="R321" s="51">
        <v>180</v>
      </c>
      <c r="S321" s="51">
        <v>0</v>
      </c>
      <c r="T321" s="51">
        <f>SUM(テーブル22[[#This Row],[4月]:[6月]])</f>
        <v>180</v>
      </c>
      <c r="U321" s="52"/>
      <c r="V321" s="51"/>
      <c r="W321" s="51">
        <f>IF(テーブル22[[#This Row],[1-3月残高]]="",テーブル22[[#This Row],[4-6月計]]-テーブル22[[#This Row],[入金額2]],IF(テーブル22[[#This Row],[1-3月残高]]&gt;0,テーブル22[[#This Row],[1-3月残高]]+テーブル22[[#This Row],[4-6月計]]-テーブル22[[#This Row],[入金額2]]))</f>
        <v>180</v>
      </c>
      <c r="X321" s="51"/>
      <c r="Y321" s="51"/>
      <c r="Z321" s="51"/>
      <c r="AA321" s="51">
        <f>SUM(テーブル22[[#This Row],[7月]:[9月]])</f>
        <v>0</v>
      </c>
      <c r="AB321" s="52"/>
      <c r="AC321" s="51"/>
      <c r="AD321" s="51">
        <f>IF(テーブル22[[#This Row],[1-6月残高]]=0,テーブル22[[#This Row],[7-9月計]]-テーブル22[[#This Row],[入金額3]],IF(テーブル22[[#This Row],[1-6月残高]]&gt;0,テーブル22[[#This Row],[1-6月残高]]+テーブル22[[#This Row],[7-9月計]]-テーブル22[[#This Row],[入金額3]]))</f>
        <v>180</v>
      </c>
      <c r="AE321" s="51"/>
      <c r="AF321" s="51"/>
      <c r="AG321" s="51"/>
      <c r="AH321" s="51">
        <f>SUM(テーブル22[[#This Row],[10月]:[12月]])</f>
        <v>0</v>
      </c>
      <c r="AI321" s="52"/>
      <c r="AJ321" s="51"/>
      <c r="AK321" s="51">
        <f>IF(テーブル22[[#This Row],[1-9月残高]]=0,テーブル22[[#This Row],[10-12月計]]-テーブル22[[#This Row],[入金額4]],IF(テーブル22[[#This Row],[1-9月残高]]&gt;0,テーブル22[[#This Row],[1-9月残高]]+テーブル22[[#This Row],[10-12月計]]-テーブル22[[#This Row],[入金額4]]))</f>
        <v>180</v>
      </c>
      <c r="AL321" s="51">
        <f>SUM(テーブル22[[#This Row],[1-3月計]],テーブル22[[#This Row],[4-6月計]],テーブル22[[#This Row],[7-9月計]],テーブル22[[#This Row],[10-12月計]]-テーブル22[[#This Row],[入金合計]])</f>
        <v>180</v>
      </c>
      <c r="AM321" s="51">
        <f>SUM(テーブル22[[#This Row],[入金額]],テーブル22[[#This Row],[入金額2]],テーブル22[[#This Row],[入金額3]],テーブル22[[#This Row],[入金額4]])</f>
        <v>330</v>
      </c>
      <c r="AN321" s="46">
        <f t="shared" si="4"/>
        <v>510</v>
      </c>
    </row>
    <row r="322" spans="1:40" hidden="1" x14ac:dyDescent="0.15">
      <c r="A322" s="43">
        <v>1994</v>
      </c>
      <c r="B322" s="38"/>
      <c r="C322" s="43"/>
      <c r="D322" s="37" t="s">
        <v>1131</v>
      </c>
      <c r="E322" s="37" t="s">
        <v>1132</v>
      </c>
      <c r="F322" s="37" t="s">
        <v>1133</v>
      </c>
      <c r="G322" s="37" t="s">
        <v>1131</v>
      </c>
      <c r="H322" s="37" t="s">
        <v>1134</v>
      </c>
      <c r="I322" s="38"/>
      <c r="J322" s="39">
        <v>0</v>
      </c>
      <c r="K322" s="39">
        <v>0</v>
      </c>
      <c r="L322" s="39">
        <v>0</v>
      </c>
      <c r="M322" s="44">
        <f>SUM(テーブル22[[#This Row],[1月]:[3月]])</f>
        <v>0</v>
      </c>
      <c r="N322" s="41"/>
      <c r="O322" s="39"/>
      <c r="P3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2" s="42">
        <v>0</v>
      </c>
      <c r="R322" s="42">
        <v>0</v>
      </c>
      <c r="S322" s="42">
        <v>0</v>
      </c>
      <c r="T322" s="42">
        <f>SUM(テーブル22[[#This Row],[4月]:[6月]])</f>
        <v>0</v>
      </c>
      <c r="U322" s="41"/>
      <c r="V322" s="42"/>
      <c r="W322" s="42">
        <f>IF(テーブル22[[#This Row],[1-3月残高]]="",テーブル22[[#This Row],[4-6月計]]-テーブル22[[#This Row],[入金額2]],IF(テーブル22[[#This Row],[1-3月残高]]&gt;0,テーブル22[[#This Row],[1-3月残高]]+テーブル22[[#This Row],[4-6月計]]-テーブル22[[#This Row],[入金額2]]))</f>
        <v>0</v>
      </c>
      <c r="X322" s="42"/>
      <c r="Y322" s="42"/>
      <c r="Z322" s="42"/>
      <c r="AA322" s="42">
        <f>SUM(テーブル22[[#This Row],[7月]:[9月]])</f>
        <v>0</v>
      </c>
      <c r="AB322" s="41"/>
      <c r="AC322" s="42"/>
      <c r="AD322" s="42">
        <f>IF(テーブル22[[#This Row],[1-6月残高]]=0,テーブル22[[#This Row],[7-9月計]]-テーブル22[[#This Row],[入金額3]],IF(テーブル22[[#This Row],[1-6月残高]]&gt;0,テーブル22[[#This Row],[1-6月残高]]+テーブル22[[#This Row],[7-9月計]]-テーブル22[[#This Row],[入金額3]]))</f>
        <v>0</v>
      </c>
      <c r="AE322" s="42"/>
      <c r="AF322" s="42"/>
      <c r="AG322" s="42"/>
      <c r="AH322" s="42">
        <f>SUM(テーブル22[[#This Row],[10月]:[12月]])</f>
        <v>0</v>
      </c>
      <c r="AI322" s="41"/>
      <c r="AJ322" s="42"/>
      <c r="AK322" s="42">
        <f>IF(テーブル22[[#This Row],[1-9月残高]]=0,テーブル22[[#This Row],[10-12月計]]-テーブル22[[#This Row],[入金額4]],IF(テーブル22[[#This Row],[1-9月残高]]&gt;0,テーブル22[[#This Row],[1-9月残高]]+テーブル22[[#This Row],[10-12月計]]-テーブル22[[#This Row],[入金額4]]))</f>
        <v>0</v>
      </c>
      <c r="AL322" s="42">
        <f>SUM(テーブル22[[#This Row],[1-3月計]],テーブル22[[#This Row],[4-6月計]],テーブル22[[#This Row],[7-9月計]],テーブル22[[#This Row],[10-12月計]]-テーブル22[[#This Row],[入金合計]])</f>
        <v>0</v>
      </c>
      <c r="AM322" s="42">
        <f>SUM(テーブル22[[#This Row],[入金額]],テーブル22[[#This Row],[入金額2]],テーブル22[[#This Row],[入金額3]],テーブル22[[#This Row],[入金額4]])</f>
        <v>0</v>
      </c>
      <c r="AN322" s="38">
        <f t="shared" si="4"/>
        <v>0</v>
      </c>
    </row>
    <row r="323" spans="1:40" hidden="1" x14ac:dyDescent="0.15">
      <c r="A323" s="43">
        <v>1995</v>
      </c>
      <c r="B323" s="38"/>
      <c r="C323" s="43"/>
      <c r="D323" s="37" t="s">
        <v>1135</v>
      </c>
      <c r="E323" s="37" t="s">
        <v>360</v>
      </c>
      <c r="F323" s="37" t="s">
        <v>1136</v>
      </c>
      <c r="G323" s="37" t="s">
        <v>1135</v>
      </c>
      <c r="H323" s="37" t="s">
        <v>1137</v>
      </c>
      <c r="I323" s="38"/>
      <c r="J323" s="39">
        <v>0</v>
      </c>
      <c r="K323" s="39">
        <v>0</v>
      </c>
      <c r="L323" s="39">
        <v>0</v>
      </c>
      <c r="M323" s="44">
        <f>SUM(テーブル22[[#This Row],[1月]:[3月]])</f>
        <v>0</v>
      </c>
      <c r="N323" s="41"/>
      <c r="O323" s="39"/>
      <c r="P3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3" s="42">
        <v>0</v>
      </c>
      <c r="R323" s="42">
        <v>0</v>
      </c>
      <c r="S323" s="42">
        <v>0</v>
      </c>
      <c r="T323" s="42">
        <f>SUM(テーブル22[[#This Row],[4月]:[6月]])</f>
        <v>0</v>
      </c>
      <c r="U323" s="41"/>
      <c r="V323" s="42"/>
      <c r="W323" s="42">
        <f>IF(テーブル22[[#This Row],[1-3月残高]]="",テーブル22[[#This Row],[4-6月計]]-テーブル22[[#This Row],[入金額2]],IF(テーブル22[[#This Row],[1-3月残高]]&gt;0,テーブル22[[#This Row],[1-3月残高]]+テーブル22[[#This Row],[4-6月計]]-テーブル22[[#This Row],[入金額2]]))</f>
        <v>0</v>
      </c>
      <c r="X323" s="42"/>
      <c r="Y323" s="42"/>
      <c r="Z323" s="42"/>
      <c r="AA323" s="42">
        <f>SUM(テーブル22[[#This Row],[7月]:[9月]])</f>
        <v>0</v>
      </c>
      <c r="AB323" s="41"/>
      <c r="AC323" s="42"/>
      <c r="AD323" s="42">
        <f>IF(テーブル22[[#This Row],[1-6月残高]]=0,テーブル22[[#This Row],[7-9月計]]-テーブル22[[#This Row],[入金額3]],IF(テーブル22[[#This Row],[1-6月残高]]&gt;0,テーブル22[[#This Row],[1-6月残高]]+テーブル22[[#This Row],[7-9月計]]-テーブル22[[#This Row],[入金額3]]))</f>
        <v>0</v>
      </c>
      <c r="AE323" s="42"/>
      <c r="AF323" s="42"/>
      <c r="AG323" s="42"/>
      <c r="AH323" s="42">
        <f>SUM(テーブル22[[#This Row],[10月]:[12月]])</f>
        <v>0</v>
      </c>
      <c r="AI323" s="41"/>
      <c r="AJ323" s="42"/>
      <c r="AK323" s="42">
        <f>IF(テーブル22[[#This Row],[1-9月残高]]=0,テーブル22[[#This Row],[10-12月計]]-テーブル22[[#This Row],[入金額4]],IF(テーブル22[[#This Row],[1-9月残高]]&gt;0,テーブル22[[#This Row],[1-9月残高]]+テーブル22[[#This Row],[10-12月計]]-テーブル22[[#This Row],[入金額4]]))</f>
        <v>0</v>
      </c>
      <c r="AL323" s="42">
        <f>SUM(テーブル22[[#This Row],[1-3月計]],テーブル22[[#This Row],[4-6月計]],テーブル22[[#This Row],[7-9月計]],テーブル22[[#This Row],[10-12月計]]-テーブル22[[#This Row],[入金合計]])</f>
        <v>0</v>
      </c>
      <c r="AM323" s="42">
        <f>SUM(テーブル22[[#This Row],[入金額]],テーブル22[[#This Row],[入金額2]],テーブル22[[#This Row],[入金額3]],テーブル22[[#This Row],[入金額4]])</f>
        <v>0</v>
      </c>
      <c r="AN323" s="38">
        <f t="shared" si="4"/>
        <v>0</v>
      </c>
    </row>
    <row r="324" spans="1:40" hidden="1" x14ac:dyDescent="0.15">
      <c r="A324" s="43">
        <v>1996</v>
      </c>
      <c r="B324" s="38"/>
      <c r="C324" s="43"/>
      <c r="D324" s="37" t="s">
        <v>176</v>
      </c>
      <c r="E324" s="37" t="s">
        <v>339</v>
      </c>
      <c r="F324" s="37" t="s">
        <v>1138</v>
      </c>
      <c r="G324" s="37" t="s">
        <v>176</v>
      </c>
      <c r="H324" s="37" t="s">
        <v>1139</v>
      </c>
      <c r="I324" s="38"/>
      <c r="J324" s="39">
        <v>0</v>
      </c>
      <c r="K324" s="39">
        <v>0</v>
      </c>
      <c r="L324" s="39">
        <v>0</v>
      </c>
      <c r="M324" s="44">
        <f>SUM(テーブル22[[#This Row],[1月]:[3月]])</f>
        <v>0</v>
      </c>
      <c r="N324" s="41"/>
      <c r="O324" s="39"/>
      <c r="P3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4" s="42">
        <v>0</v>
      </c>
      <c r="R324" s="42">
        <v>0</v>
      </c>
      <c r="S324" s="42">
        <v>0</v>
      </c>
      <c r="T324" s="42">
        <f>SUM(テーブル22[[#This Row],[4月]:[6月]])</f>
        <v>0</v>
      </c>
      <c r="U324" s="41"/>
      <c r="V324" s="42"/>
      <c r="W324" s="42">
        <f>IF(テーブル22[[#This Row],[1-3月残高]]="",テーブル22[[#This Row],[4-6月計]]-テーブル22[[#This Row],[入金額2]],IF(テーブル22[[#This Row],[1-3月残高]]&gt;0,テーブル22[[#This Row],[1-3月残高]]+テーブル22[[#This Row],[4-6月計]]-テーブル22[[#This Row],[入金額2]]))</f>
        <v>0</v>
      </c>
      <c r="X324" s="42"/>
      <c r="Y324" s="42"/>
      <c r="Z324" s="42"/>
      <c r="AA324" s="42">
        <f>SUM(テーブル22[[#This Row],[7月]:[9月]])</f>
        <v>0</v>
      </c>
      <c r="AB324" s="41"/>
      <c r="AC324" s="42"/>
      <c r="AD324" s="42">
        <f>IF(テーブル22[[#This Row],[1-6月残高]]=0,テーブル22[[#This Row],[7-9月計]]-テーブル22[[#This Row],[入金額3]],IF(テーブル22[[#This Row],[1-6月残高]]&gt;0,テーブル22[[#This Row],[1-6月残高]]+テーブル22[[#This Row],[7-9月計]]-テーブル22[[#This Row],[入金額3]]))</f>
        <v>0</v>
      </c>
      <c r="AE324" s="42"/>
      <c r="AF324" s="42"/>
      <c r="AG324" s="42"/>
      <c r="AH324" s="42">
        <f>SUM(テーブル22[[#This Row],[10月]:[12月]])</f>
        <v>0</v>
      </c>
      <c r="AI324" s="41"/>
      <c r="AJ324" s="42"/>
      <c r="AK324" s="42">
        <f>IF(テーブル22[[#This Row],[1-9月残高]]=0,テーブル22[[#This Row],[10-12月計]]-テーブル22[[#This Row],[入金額4]],IF(テーブル22[[#This Row],[1-9月残高]]&gt;0,テーブル22[[#This Row],[1-9月残高]]+テーブル22[[#This Row],[10-12月計]]-テーブル22[[#This Row],[入金額4]]))</f>
        <v>0</v>
      </c>
      <c r="AL324" s="42">
        <f>SUM(テーブル22[[#This Row],[1-3月計]],テーブル22[[#This Row],[4-6月計]],テーブル22[[#This Row],[7-9月計]],テーブル22[[#This Row],[10-12月計]]-テーブル22[[#This Row],[入金合計]])</f>
        <v>0</v>
      </c>
      <c r="AM324" s="42">
        <f>SUM(テーブル22[[#This Row],[入金額]],テーブル22[[#This Row],[入金額2]],テーブル22[[#This Row],[入金額3]],テーブル22[[#This Row],[入金額4]])</f>
        <v>0</v>
      </c>
      <c r="AN324" s="38">
        <f t="shared" si="4"/>
        <v>0</v>
      </c>
    </row>
    <row r="325" spans="1:40" hidden="1" x14ac:dyDescent="0.15">
      <c r="A325" s="43">
        <v>1997</v>
      </c>
      <c r="B325" s="38"/>
      <c r="C325" s="43"/>
      <c r="D325" s="37" t="s">
        <v>1140</v>
      </c>
      <c r="E325" s="37" t="s">
        <v>251</v>
      </c>
      <c r="F325" s="37" t="s">
        <v>1141</v>
      </c>
      <c r="G325" s="37" t="s">
        <v>1140</v>
      </c>
      <c r="H325" s="37" t="s">
        <v>1142</v>
      </c>
      <c r="I325" s="38"/>
      <c r="J325" s="39">
        <v>0</v>
      </c>
      <c r="K325" s="39">
        <v>0</v>
      </c>
      <c r="L325" s="39">
        <v>0</v>
      </c>
      <c r="M325" s="44">
        <f>SUM(テーブル22[[#This Row],[1月]:[3月]])</f>
        <v>0</v>
      </c>
      <c r="N325" s="41"/>
      <c r="O325" s="39"/>
      <c r="P3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5" s="42">
        <v>0</v>
      </c>
      <c r="R325" s="42">
        <v>0</v>
      </c>
      <c r="S325" s="42">
        <v>0</v>
      </c>
      <c r="T325" s="42">
        <f>SUM(テーブル22[[#This Row],[4月]:[6月]])</f>
        <v>0</v>
      </c>
      <c r="U325" s="41"/>
      <c r="V325" s="42"/>
      <c r="W325" s="42">
        <f>IF(テーブル22[[#This Row],[1-3月残高]]="",テーブル22[[#This Row],[4-6月計]]-テーブル22[[#This Row],[入金額2]],IF(テーブル22[[#This Row],[1-3月残高]]&gt;0,テーブル22[[#This Row],[1-3月残高]]+テーブル22[[#This Row],[4-6月計]]-テーブル22[[#This Row],[入金額2]]))</f>
        <v>0</v>
      </c>
      <c r="X325" s="42"/>
      <c r="Y325" s="42"/>
      <c r="Z325" s="42"/>
      <c r="AA325" s="42">
        <f>SUM(テーブル22[[#This Row],[7月]:[9月]])</f>
        <v>0</v>
      </c>
      <c r="AB325" s="41"/>
      <c r="AC325" s="42"/>
      <c r="AD325" s="42">
        <f>IF(テーブル22[[#This Row],[1-6月残高]]=0,テーブル22[[#This Row],[7-9月計]]-テーブル22[[#This Row],[入金額3]],IF(テーブル22[[#This Row],[1-6月残高]]&gt;0,テーブル22[[#This Row],[1-6月残高]]+テーブル22[[#This Row],[7-9月計]]-テーブル22[[#This Row],[入金額3]]))</f>
        <v>0</v>
      </c>
      <c r="AE325" s="42"/>
      <c r="AF325" s="42"/>
      <c r="AG325" s="42"/>
      <c r="AH325" s="42">
        <f>SUM(テーブル22[[#This Row],[10月]:[12月]])</f>
        <v>0</v>
      </c>
      <c r="AI325" s="41"/>
      <c r="AJ325" s="42"/>
      <c r="AK325" s="42">
        <f>IF(テーブル22[[#This Row],[1-9月残高]]=0,テーブル22[[#This Row],[10-12月計]]-テーブル22[[#This Row],[入金額4]],IF(テーブル22[[#This Row],[1-9月残高]]&gt;0,テーブル22[[#This Row],[1-9月残高]]+テーブル22[[#This Row],[10-12月計]]-テーブル22[[#This Row],[入金額4]]))</f>
        <v>0</v>
      </c>
      <c r="AL325" s="42">
        <f>SUM(テーブル22[[#This Row],[1-3月計]],テーブル22[[#This Row],[4-6月計]],テーブル22[[#This Row],[7-9月計]],テーブル22[[#This Row],[10-12月計]]-テーブル22[[#This Row],[入金合計]])</f>
        <v>0</v>
      </c>
      <c r="AM325" s="42">
        <f>SUM(テーブル22[[#This Row],[入金額]],テーブル22[[#This Row],[入金額2]],テーブル22[[#This Row],[入金額3]],テーブル22[[#This Row],[入金額4]])</f>
        <v>0</v>
      </c>
      <c r="AN325" s="38">
        <f t="shared" si="4"/>
        <v>0</v>
      </c>
    </row>
    <row r="326" spans="1:40" hidden="1" x14ac:dyDescent="0.15">
      <c r="A326" s="43">
        <v>1998</v>
      </c>
      <c r="B326" s="38"/>
      <c r="C326" s="43"/>
      <c r="D326" s="66" t="s">
        <v>1143</v>
      </c>
      <c r="E326" s="37"/>
      <c r="F326" s="37"/>
      <c r="G326" s="37"/>
      <c r="H326" s="37"/>
      <c r="I326" s="38"/>
      <c r="J326" s="39">
        <v>0</v>
      </c>
      <c r="K326" s="39">
        <v>0</v>
      </c>
      <c r="L326" s="39">
        <v>0</v>
      </c>
      <c r="M326" s="44">
        <f>SUM(テーブル22[[#This Row],[1月]:[3月]])</f>
        <v>0</v>
      </c>
      <c r="N326" s="41"/>
      <c r="O326" s="39"/>
      <c r="P3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6" s="42">
        <v>0</v>
      </c>
      <c r="R326" s="42">
        <v>0</v>
      </c>
      <c r="S326" s="42">
        <v>0</v>
      </c>
      <c r="T326" s="42">
        <f>SUM(テーブル22[[#This Row],[4月]:[6月]])</f>
        <v>0</v>
      </c>
      <c r="U326" s="41"/>
      <c r="V326" s="42"/>
      <c r="W326" s="42">
        <f>IF(テーブル22[[#This Row],[1-3月残高]]="",テーブル22[[#This Row],[4-6月計]]-テーブル22[[#This Row],[入金額2]],IF(テーブル22[[#This Row],[1-3月残高]]&gt;0,テーブル22[[#This Row],[1-3月残高]]+テーブル22[[#This Row],[4-6月計]]-テーブル22[[#This Row],[入金額2]]))</f>
        <v>0</v>
      </c>
      <c r="X326" s="42"/>
      <c r="Y326" s="42"/>
      <c r="Z326" s="42"/>
      <c r="AA326" s="42">
        <f>SUM(テーブル22[[#This Row],[7月]:[9月]])</f>
        <v>0</v>
      </c>
      <c r="AB326" s="41"/>
      <c r="AC326" s="42"/>
      <c r="AD326" s="42">
        <f>IF(テーブル22[[#This Row],[1-6月残高]]=0,テーブル22[[#This Row],[7-9月計]]-テーブル22[[#This Row],[入金額3]],IF(テーブル22[[#This Row],[1-6月残高]]&gt;0,テーブル22[[#This Row],[1-6月残高]]+テーブル22[[#This Row],[7-9月計]]-テーブル22[[#This Row],[入金額3]]))</f>
        <v>0</v>
      </c>
      <c r="AE326" s="42"/>
      <c r="AF326" s="42"/>
      <c r="AG326" s="42"/>
      <c r="AH326" s="42">
        <f>SUM(テーブル22[[#This Row],[10月]:[12月]])</f>
        <v>0</v>
      </c>
      <c r="AI326" s="41"/>
      <c r="AJ326" s="42"/>
      <c r="AK326" s="42">
        <f>IF(テーブル22[[#This Row],[1-9月残高]]=0,テーブル22[[#This Row],[10-12月計]]-テーブル22[[#This Row],[入金額4]],IF(テーブル22[[#This Row],[1-9月残高]]&gt;0,テーブル22[[#This Row],[1-9月残高]]+テーブル22[[#This Row],[10-12月計]]-テーブル22[[#This Row],[入金額4]]))</f>
        <v>0</v>
      </c>
      <c r="AL326" s="42">
        <f>SUM(テーブル22[[#This Row],[1-3月計]],テーブル22[[#This Row],[4-6月計]],テーブル22[[#This Row],[7-9月計]],テーブル22[[#This Row],[10-12月計]]-テーブル22[[#This Row],[入金合計]])</f>
        <v>0</v>
      </c>
      <c r="AM326" s="42">
        <f>SUM(テーブル22[[#This Row],[入金額]],テーブル22[[#This Row],[入金額2]],テーブル22[[#This Row],[入金額3]],テーブル22[[#This Row],[入金額4]])</f>
        <v>0</v>
      </c>
      <c r="AN326" s="38">
        <f t="shared" si="4"/>
        <v>0</v>
      </c>
    </row>
    <row r="327" spans="1:40" hidden="1" x14ac:dyDescent="0.15">
      <c r="A327" s="43">
        <v>2001</v>
      </c>
      <c r="B327" s="38"/>
      <c r="C327" s="43"/>
      <c r="D327" s="38" t="s">
        <v>89</v>
      </c>
      <c r="E327" s="37" t="s">
        <v>112</v>
      </c>
      <c r="F327" s="37" t="s">
        <v>1144</v>
      </c>
      <c r="G327" s="37" t="s">
        <v>89</v>
      </c>
      <c r="H327" s="37" t="s">
        <v>90</v>
      </c>
      <c r="I327" s="38"/>
      <c r="J327" s="39">
        <v>0</v>
      </c>
      <c r="K327" s="39">
        <v>0</v>
      </c>
      <c r="L327" s="39">
        <v>0</v>
      </c>
      <c r="M327" s="44">
        <f>SUM(テーブル22[[#This Row],[1月]:[3月]])</f>
        <v>0</v>
      </c>
      <c r="N327" s="41"/>
      <c r="O327" s="39"/>
      <c r="P3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7" s="42">
        <v>0</v>
      </c>
      <c r="R327" s="42">
        <v>0</v>
      </c>
      <c r="S327" s="42">
        <v>0</v>
      </c>
      <c r="T327" s="42">
        <f>SUM(テーブル22[[#This Row],[4月]:[6月]])</f>
        <v>0</v>
      </c>
      <c r="U327" s="41"/>
      <c r="V327" s="42"/>
      <c r="W327" s="42">
        <f>IF(テーブル22[[#This Row],[1-3月残高]]="",テーブル22[[#This Row],[4-6月計]]-テーブル22[[#This Row],[入金額2]],IF(テーブル22[[#This Row],[1-3月残高]]&gt;0,テーブル22[[#This Row],[1-3月残高]]+テーブル22[[#This Row],[4-6月計]]-テーブル22[[#This Row],[入金額2]]))</f>
        <v>0</v>
      </c>
      <c r="X327" s="42"/>
      <c r="Y327" s="42"/>
      <c r="Z327" s="42"/>
      <c r="AA327" s="42">
        <f>SUM(テーブル22[[#This Row],[7月]:[9月]])</f>
        <v>0</v>
      </c>
      <c r="AB327" s="41"/>
      <c r="AC327" s="42"/>
      <c r="AD327" s="42">
        <f>IF(テーブル22[[#This Row],[1-6月残高]]=0,テーブル22[[#This Row],[7-9月計]]-テーブル22[[#This Row],[入金額3]],IF(テーブル22[[#This Row],[1-6月残高]]&gt;0,テーブル22[[#This Row],[1-6月残高]]+テーブル22[[#This Row],[7-9月計]]-テーブル22[[#This Row],[入金額3]]))</f>
        <v>0</v>
      </c>
      <c r="AE327" s="42"/>
      <c r="AF327" s="42"/>
      <c r="AG327" s="42"/>
      <c r="AH327" s="42">
        <f>SUM(テーブル22[[#This Row],[10月]:[12月]])</f>
        <v>0</v>
      </c>
      <c r="AI327" s="41"/>
      <c r="AJ327" s="42"/>
      <c r="AK327" s="42">
        <f>IF(テーブル22[[#This Row],[1-9月残高]]=0,テーブル22[[#This Row],[10-12月計]]-テーブル22[[#This Row],[入金額4]],IF(テーブル22[[#This Row],[1-9月残高]]&gt;0,テーブル22[[#This Row],[1-9月残高]]+テーブル22[[#This Row],[10-12月計]]-テーブル22[[#This Row],[入金額4]]))</f>
        <v>0</v>
      </c>
      <c r="AL327" s="42">
        <f>SUM(テーブル22[[#This Row],[1-3月計]],テーブル22[[#This Row],[4-6月計]],テーブル22[[#This Row],[7-9月計]],テーブル22[[#This Row],[10-12月計]]-テーブル22[[#This Row],[入金合計]])</f>
        <v>0</v>
      </c>
      <c r="AM327" s="42">
        <f>SUM(テーブル22[[#This Row],[入金額]],テーブル22[[#This Row],[入金額2]],テーブル22[[#This Row],[入金額3]],テーブル22[[#This Row],[入金額4]])</f>
        <v>0</v>
      </c>
      <c r="AN327" s="38">
        <f t="shared" si="4"/>
        <v>0</v>
      </c>
    </row>
    <row r="328" spans="1:40" hidden="1" x14ac:dyDescent="0.15">
      <c r="A328" s="43">
        <v>2002</v>
      </c>
      <c r="B328" s="38"/>
      <c r="C328" s="43"/>
      <c r="D328" s="38" t="s">
        <v>113</v>
      </c>
      <c r="E328" s="37" t="s">
        <v>114</v>
      </c>
      <c r="F328" s="37" t="s">
        <v>1145</v>
      </c>
      <c r="G328" s="37" t="s">
        <v>113</v>
      </c>
      <c r="H328" s="37"/>
      <c r="I328" s="38"/>
      <c r="J328" s="39">
        <v>0</v>
      </c>
      <c r="K328" s="39">
        <v>0</v>
      </c>
      <c r="L328" s="39">
        <v>0</v>
      </c>
      <c r="M328" s="44">
        <f>SUM(テーブル22[[#This Row],[1月]:[3月]])</f>
        <v>0</v>
      </c>
      <c r="N328" s="41"/>
      <c r="O328" s="39"/>
      <c r="P32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8" s="42">
        <v>0</v>
      </c>
      <c r="R328" s="42">
        <v>0</v>
      </c>
      <c r="S328" s="42">
        <v>0</v>
      </c>
      <c r="T328" s="42">
        <f>SUM(テーブル22[[#This Row],[4月]:[6月]])</f>
        <v>0</v>
      </c>
      <c r="U328" s="41"/>
      <c r="V328" s="42"/>
      <c r="W328" s="42">
        <f>IF(テーブル22[[#This Row],[1-3月残高]]="",テーブル22[[#This Row],[4-6月計]]-テーブル22[[#This Row],[入金額2]],IF(テーブル22[[#This Row],[1-3月残高]]&gt;0,テーブル22[[#This Row],[1-3月残高]]+テーブル22[[#This Row],[4-6月計]]-テーブル22[[#This Row],[入金額2]]))</f>
        <v>0</v>
      </c>
      <c r="X328" s="42"/>
      <c r="Y328" s="42"/>
      <c r="Z328" s="42"/>
      <c r="AA328" s="42">
        <f>SUM(テーブル22[[#This Row],[7月]:[9月]])</f>
        <v>0</v>
      </c>
      <c r="AB328" s="41"/>
      <c r="AC328" s="42"/>
      <c r="AD328" s="42">
        <f>IF(テーブル22[[#This Row],[1-6月残高]]=0,テーブル22[[#This Row],[7-9月計]]-テーブル22[[#This Row],[入金額3]],IF(テーブル22[[#This Row],[1-6月残高]]&gt;0,テーブル22[[#This Row],[1-6月残高]]+テーブル22[[#This Row],[7-9月計]]-テーブル22[[#This Row],[入金額3]]))</f>
        <v>0</v>
      </c>
      <c r="AE328" s="42"/>
      <c r="AF328" s="42"/>
      <c r="AG328" s="42"/>
      <c r="AH328" s="42">
        <f>SUM(テーブル22[[#This Row],[10月]:[12月]])</f>
        <v>0</v>
      </c>
      <c r="AI328" s="41"/>
      <c r="AJ328" s="42"/>
      <c r="AK328" s="42">
        <f>IF(テーブル22[[#This Row],[1-9月残高]]=0,テーブル22[[#This Row],[10-12月計]]-テーブル22[[#This Row],[入金額4]],IF(テーブル22[[#This Row],[1-9月残高]]&gt;0,テーブル22[[#This Row],[1-9月残高]]+テーブル22[[#This Row],[10-12月計]]-テーブル22[[#This Row],[入金額4]]))</f>
        <v>0</v>
      </c>
      <c r="AL328" s="42">
        <f>SUM(テーブル22[[#This Row],[1-3月計]],テーブル22[[#This Row],[4-6月計]],テーブル22[[#This Row],[7-9月計]],テーブル22[[#This Row],[10-12月計]]-テーブル22[[#This Row],[入金合計]])</f>
        <v>0</v>
      </c>
      <c r="AM328" s="42">
        <f>SUM(テーブル22[[#This Row],[入金額]],テーブル22[[#This Row],[入金額2]],テーブル22[[#This Row],[入金額3]],テーブル22[[#This Row],[入金額4]])</f>
        <v>0</v>
      </c>
      <c r="AN328" s="38">
        <f t="shared" si="4"/>
        <v>0</v>
      </c>
    </row>
    <row r="329" spans="1:40" s="4" customFormat="1" hidden="1" x14ac:dyDescent="0.15">
      <c r="A329" s="45">
        <v>2004</v>
      </c>
      <c r="B329" s="46" t="s">
        <v>1864</v>
      </c>
      <c r="C329" s="46"/>
      <c r="D329" s="46" t="s">
        <v>241</v>
      </c>
      <c r="E329" s="37" t="s">
        <v>265</v>
      </c>
      <c r="F329" s="37" t="s">
        <v>1146</v>
      </c>
      <c r="G329" s="37" t="s">
        <v>1147</v>
      </c>
      <c r="H329" s="37"/>
      <c r="I329" s="46"/>
      <c r="J329" s="64">
        <v>390</v>
      </c>
      <c r="K329" s="64">
        <v>105</v>
      </c>
      <c r="L329" s="64">
        <v>240</v>
      </c>
      <c r="M329" s="49">
        <f>SUM(テーブル22[[#This Row],[1月]:[3月]])</f>
        <v>735</v>
      </c>
      <c r="N329" s="52">
        <v>41379</v>
      </c>
      <c r="O329" s="48">
        <v>735</v>
      </c>
      <c r="P32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29" s="51">
        <v>60</v>
      </c>
      <c r="R329" s="51">
        <v>0</v>
      </c>
      <c r="S329" s="51">
        <v>0</v>
      </c>
      <c r="T329" s="51">
        <f>SUM(テーブル22[[#This Row],[4月]:[6月]])</f>
        <v>60</v>
      </c>
      <c r="U329" s="52"/>
      <c r="V329" s="51"/>
      <c r="W329" s="51">
        <f>IF(テーブル22[[#This Row],[1-3月残高]]="",テーブル22[[#This Row],[4-6月計]]-テーブル22[[#This Row],[入金額2]],IF(テーブル22[[#This Row],[1-3月残高]]&gt;0,テーブル22[[#This Row],[1-3月残高]]+テーブル22[[#This Row],[4-6月計]]-テーブル22[[#This Row],[入金額2]]))</f>
        <v>60</v>
      </c>
      <c r="X329" s="51"/>
      <c r="Y329" s="51"/>
      <c r="Z329" s="51"/>
      <c r="AA329" s="51">
        <f>SUM(テーブル22[[#This Row],[7月]:[9月]])</f>
        <v>0</v>
      </c>
      <c r="AB329" s="52"/>
      <c r="AC329" s="51"/>
      <c r="AD329" s="51">
        <f>IF(テーブル22[[#This Row],[1-6月残高]]=0,テーブル22[[#This Row],[7-9月計]]-テーブル22[[#This Row],[入金額3]],IF(テーブル22[[#This Row],[1-6月残高]]&gt;0,テーブル22[[#This Row],[1-6月残高]]+テーブル22[[#This Row],[7-9月計]]-テーブル22[[#This Row],[入金額3]]))</f>
        <v>60</v>
      </c>
      <c r="AE329" s="51"/>
      <c r="AF329" s="51"/>
      <c r="AG329" s="51"/>
      <c r="AH329" s="51">
        <f>SUM(テーブル22[[#This Row],[10月]:[12月]])</f>
        <v>0</v>
      </c>
      <c r="AI329" s="52"/>
      <c r="AJ329" s="51"/>
      <c r="AK329" s="51">
        <f>IF(テーブル22[[#This Row],[1-9月残高]]=0,テーブル22[[#This Row],[10-12月計]]-テーブル22[[#This Row],[入金額4]],IF(テーブル22[[#This Row],[1-9月残高]]&gt;0,テーブル22[[#This Row],[1-9月残高]]+テーブル22[[#This Row],[10-12月計]]-テーブル22[[#This Row],[入金額4]]))</f>
        <v>60</v>
      </c>
      <c r="AL329" s="51">
        <f>SUM(テーブル22[[#This Row],[1-3月計]],テーブル22[[#This Row],[4-6月計]],テーブル22[[#This Row],[7-9月計]],テーブル22[[#This Row],[10-12月計]]-テーブル22[[#This Row],[入金合計]])</f>
        <v>60</v>
      </c>
      <c r="AM329" s="51">
        <f>SUM(テーブル22[[#This Row],[入金額]],テーブル22[[#This Row],[入金額2]],テーブル22[[#This Row],[入金額3]],テーブル22[[#This Row],[入金額4]])</f>
        <v>735</v>
      </c>
      <c r="AN329" s="46">
        <f t="shared" si="4"/>
        <v>795</v>
      </c>
    </row>
    <row r="330" spans="1:40" s="4" customFormat="1" hidden="1" x14ac:dyDescent="0.15">
      <c r="A330" s="45">
        <v>2005</v>
      </c>
      <c r="B330" s="46" t="s">
        <v>1864</v>
      </c>
      <c r="C330" s="46"/>
      <c r="D330" s="46" t="s">
        <v>174</v>
      </c>
      <c r="E330" s="37" t="s">
        <v>265</v>
      </c>
      <c r="F330" s="37" t="s">
        <v>1148</v>
      </c>
      <c r="G330" s="37" t="s">
        <v>242</v>
      </c>
      <c r="H330" s="37"/>
      <c r="I330" s="46"/>
      <c r="J330" s="64">
        <v>480</v>
      </c>
      <c r="K330" s="64">
        <v>1470</v>
      </c>
      <c r="L330" s="64">
        <v>0</v>
      </c>
      <c r="M330" s="49">
        <f>SUM(テーブル22[[#This Row],[1月]:[3月]])</f>
        <v>1950</v>
      </c>
      <c r="N330" s="52">
        <v>41379</v>
      </c>
      <c r="O330" s="48">
        <v>1950</v>
      </c>
      <c r="P33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0" s="51">
        <v>150</v>
      </c>
      <c r="R330" s="51">
        <v>2400</v>
      </c>
      <c r="S330" s="51">
        <v>210</v>
      </c>
      <c r="T330" s="51">
        <f>SUM(テーブル22[[#This Row],[4月]:[6月]])</f>
        <v>2760</v>
      </c>
      <c r="U330" s="52"/>
      <c r="V330" s="51"/>
      <c r="W330" s="51">
        <f>IF(テーブル22[[#This Row],[1-3月残高]]="",テーブル22[[#This Row],[4-6月計]]-テーブル22[[#This Row],[入金額2]],IF(テーブル22[[#This Row],[1-3月残高]]&gt;0,テーブル22[[#This Row],[1-3月残高]]+テーブル22[[#This Row],[4-6月計]]-テーブル22[[#This Row],[入金額2]]))</f>
        <v>2760</v>
      </c>
      <c r="X330" s="51"/>
      <c r="Y330" s="51"/>
      <c r="Z330" s="51"/>
      <c r="AA330" s="51">
        <f>SUM(テーブル22[[#This Row],[7月]:[9月]])</f>
        <v>0</v>
      </c>
      <c r="AB330" s="52"/>
      <c r="AC330" s="51"/>
      <c r="AD330" s="51">
        <f>IF(テーブル22[[#This Row],[1-6月残高]]=0,テーブル22[[#This Row],[7-9月計]]-テーブル22[[#This Row],[入金額3]],IF(テーブル22[[#This Row],[1-6月残高]]&gt;0,テーブル22[[#This Row],[1-6月残高]]+テーブル22[[#This Row],[7-9月計]]-テーブル22[[#This Row],[入金額3]]))</f>
        <v>2760</v>
      </c>
      <c r="AE330" s="51"/>
      <c r="AF330" s="51"/>
      <c r="AG330" s="51"/>
      <c r="AH330" s="51">
        <f>SUM(テーブル22[[#This Row],[10月]:[12月]])</f>
        <v>0</v>
      </c>
      <c r="AI330" s="52"/>
      <c r="AJ330" s="51"/>
      <c r="AK330" s="51">
        <f>IF(テーブル22[[#This Row],[1-9月残高]]=0,テーブル22[[#This Row],[10-12月計]]-テーブル22[[#This Row],[入金額4]],IF(テーブル22[[#This Row],[1-9月残高]]&gt;0,テーブル22[[#This Row],[1-9月残高]]+テーブル22[[#This Row],[10-12月計]]-テーブル22[[#This Row],[入金額4]]))</f>
        <v>2760</v>
      </c>
      <c r="AL330" s="51">
        <f>SUM(テーブル22[[#This Row],[1-3月計]],テーブル22[[#This Row],[4-6月計]],テーブル22[[#This Row],[7-9月計]],テーブル22[[#This Row],[10-12月計]]-テーブル22[[#This Row],[入金合計]])</f>
        <v>2760</v>
      </c>
      <c r="AM330" s="51">
        <f>SUM(テーブル22[[#This Row],[入金額]],テーブル22[[#This Row],[入金額2]],テーブル22[[#This Row],[入金額3]],テーブル22[[#This Row],[入金額4]])</f>
        <v>1950</v>
      </c>
      <c r="AN330" s="46">
        <f t="shared" si="4"/>
        <v>4710</v>
      </c>
    </row>
    <row r="331" spans="1:40" hidden="1" x14ac:dyDescent="0.15">
      <c r="A331" s="43">
        <v>2006</v>
      </c>
      <c r="B331" s="38"/>
      <c r="C331" s="43"/>
      <c r="D331" s="38" t="s">
        <v>243</v>
      </c>
      <c r="E331" s="37" t="s">
        <v>265</v>
      </c>
      <c r="F331" s="37" t="s">
        <v>1149</v>
      </c>
      <c r="G331" s="37" t="s">
        <v>1150</v>
      </c>
      <c r="H331" s="37"/>
      <c r="I331" s="38"/>
      <c r="J331" s="39">
        <v>0</v>
      </c>
      <c r="K331" s="39">
        <v>0</v>
      </c>
      <c r="L331" s="39">
        <v>0</v>
      </c>
      <c r="M331" s="44">
        <f>SUM(テーブル22[[#This Row],[1月]:[3月]])</f>
        <v>0</v>
      </c>
      <c r="N331" s="41"/>
      <c r="O331" s="39"/>
      <c r="P33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1" s="42">
        <v>0</v>
      </c>
      <c r="R331" s="42">
        <v>0</v>
      </c>
      <c r="S331" s="42">
        <v>0</v>
      </c>
      <c r="T331" s="42">
        <f>SUM(テーブル22[[#This Row],[4月]:[6月]])</f>
        <v>0</v>
      </c>
      <c r="U331" s="41"/>
      <c r="V331" s="42"/>
      <c r="W331" s="42">
        <f>IF(テーブル22[[#This Row],[1-3月残高]]="",テーブル22[[#This Row],[4-6月計]]-テーブル22[[#This Row],[入金額2]],IF(テーブル22[[#This Row],[1-3月残高]]&gt;0,テーブル22[[#This Row],[1-3月残高]]+テーブル22[[#This Row],[4-6月計]]-テーブル22[[#This Row],[入金額2]]))</f>
        <v>0</v>
      </c>
      <c r="X331" s="42"/>
      <c r="Y331" s="42"/>
      <c r="Z331" s="42"/>
      <c r="AA331" s="42">
        <f>SUM(テーブル22[[#This Row],[7月]:[9月]])</f>
        <v>0</v>
      </c>
      <c r="AB331" s="41"/>
      <c r="AC331" s="42"/>
      <c r="AD331" s="42">
        <f>IF(テーブル22[[#This Row],[1-6月残高]]=0,テーブル22[[#This Row],[7-9月計]]-テーブル22[[#This Row],[入金額3]],IF(テーブル22[[#This Row],[1-6月残高]]&gt;0,テーブル22[[#This Row],[1-6月残高]]+テーブル22[[#This Row],[7-9月計]]-テーブル22[[#This Row],[入金額3]]))</f>
        <v>0</v>
      </c>
      <c r="AE331" s="42"/>
      <c r="AF331" s="42"/>
      <c r="AG331" s="42"/>
      <c r="AH331" s="42">
        <f>SUM(テーブル22[[#This Row],[10月]:[12月]])</f>
        <v>0</v>
      </c>
      <c r="AI331" s="41"/>
      <c r="AJ331" s="42"/>
      <c r="AK331" s="42">
        <f>IF(テーブル22[[#This Row],[1-9月残高]]=0,テーブル22[[#This Row],[10-12月計]]-テーブル22[[#This Row],[入金額4]],IF(テーブル22[[#This Row],[1-9月残高]]&gt;0,テーブル22[[#This Row],[1-9月残高]]+テーブル22[[#This Row],[10-12月計]]-テーブル22[[#This Row],[入金額4]]))</f>
        <v>0</v>
      </c>
      <c r="AL331" s="42">
        <f>SUM(テーブル22[[#This Row],[1-3月計]],テーブル22[[#This Row],[4-6月計]],テーブル22[[#This Row],[7-9月計]],テーブル22[[#This Row],[10-12月計]]-テーブル22[[#This Row],[入金合計]])</f>
        <v>0</v>
      </c>
      <c r="AM331" s="42">
        <f>SUM(テーブル22[[#This Row],[入金額]],テーブル22[[#This Row],[入金額2]],テーブル22[[#This Row],[入金額3]],テーブル22[[#This Row],[入金額4]])</f>
        <v>0</v>
      </c>
      <c r="AN331" s="38">
        <f t="shared" si="4"/>
        <v>0</v>
      </c>
    </row>
    <row r="332" spans="1:40" s="2" customFormat="1" hidden="1" x14ac:dyDescent="0.15">
      <c r="A332" s="73">
        <v>2010</v>
      </c>
      <c r="B332" s="21" t="s">
        <v>1876</v>
      </c>
      <c r="C332" s="73"/>
      <c r="D332" s="21" t="s">
        <v>233</v>
      </c>
      <c r="E332" s="37" t="s">
        <v>234</v>
      </c>
      <c r="F332" s="37" t="s">
        <v>1152</v>
      </c>
      <c r="G332" s="37" t="s">
        <v>233</v>
      </c>
      <c r="H332" s="37"/>
      <c r="I332" s="21"/>
      <c r="J332" s="74">
        <v>0</v>
      </c>
      <c r="K332" s="74">
        <v>0</v>
      </c>
      <c r="L332" s="74">
        <v>0</v>
      </c>
      <c r="M332" s="75">
        <f>SUM(テーブル22[[#This Row],[1月]:[3月]])</f>
        <v>0</v>
      </c>
      <c r="N332" s="76"/>
      <c r="O332" s="74"/>
      <c r="P332"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2" s="77">
        <v>0</v>
      </c>
      <c r="R332" s="77">
        <v>0</v>
      </c>
      <c r="S332" s="77">
        <v>0</v>
      </c>
      <c r="T332" s="77">
        <f>SUM(テーブル22[[#This Row],[4月]:[6月]])</f>
        <v>0</v>
      </c>
      <c r="U332" s="76"/>
      <c r="V332" s="77"/>
      <c r="W332" s="77">
        <f>IF(テーブル22[[#This Row],[1-3月残高]]="",テーブル22[[#This Row],[4-6月計]]-テーブル22[[#This Row],[入金額2]],IF(テーブル22[[#This Row],[1-3月残高]]&gt;0,テーブル22[[#This Row],[1-3月残高]]+テーブル22[[#This Row],[4-6月計]]-テーブル22[[#This Row],[入金額2]]))</f>
        <v>0</v>
      </c>
      <c r="X332" s="77"/>
      <c r="Y332" s="77"/>
      <c r="Z332" s="77"/>
      <c r="AA332" s="77">
        <f>SUM(テーブル22[[#This Row],[7月]:[9月]])</f>
        <v>0</v>
      </c>
      <c r="AB332" s="76"/>
      <c r="AC332" s="77"/>
      <c r="AD332" s="77">
        <f>IF(テーブル22[[#This Row],[1-6月残高]]=0,テーブル22[[#This Row],[7-9月計]]-テーブル22[[#This Row],[入金額3]],IF(テーブル22[[#This Row],[1-6月残高]]&gt;0,テーブル22[[#This Row],[1-6月残高]]+テーブル22[[#This Row],[7-9月計]]-テーブル22[[#This Row],[入金額3]]))</f>
        <v>0</v>
      </c>
      <c r="AE332" s="77"/>
      <c r="AF332" s="77"/>
      <c r="AG332" s="77"/>
      <c r="AH332" s="77">
        <f>SUM(テーブル22[[#This Row],[10月]:[12月]])</f>
        <v>0</v>
      </c>
      <c r="AI332" s="76"/>
      <c r="AJ332" s="77"/>
      <c r="AK332" s="77">
        <f>IF(テーブル22[[#This Row],[1-9月残高]]=0,テーブル22[[#This Row],[10-12月計]]-テーブル22[[#This Row],[入金額4]],IF(テーブル22[[#This Row],[1-9月残高]]&gt;0,テーブル22[[#This Row],[1-9月残高]]+テーブル22[[#This Row],[10-12月計]]-テーブル22[[#This Row],[入金額4]]))</f>
        <v>0</v>
      </c>
      <c r="AL332" s="77">
        <f>SUM(テーブル22[[#This Row],[1-3月計]],テーブル22[[#This Row],[4-6月計]],テーブル22[[#This Row],[7-9月計]],テーブル22[[#This Row],[10-12月計]]-テーブル22[[#This Row],[入金合計]])</f>
        <v>0</v>
      </c>
      <c r="AM332" s="77">
        <f>SUM(テーブル22[[#This Row],[入金額]],テーブル22[[#This Row],[入金額2]],テーブル22[[#This Row],[入金額3]],テーブル22[[#This Row],[入金額4]])</f>
        <v>0</v>
      </c>
      <c r="AN332" s="21">
        <f t="shared" ref="AN332:AN395" si="5">M332+T332+AA332+AH332</f>
        <v>0</v>
      </c>
    </row>
    <row r="333" spans="1:40" s="4" customFormat="1" hidden="1" x14ac:dyDescent="0.15">
      <c r="A333" s="45">
        <v>2011</v>
      </c>
      <c r="B333" s="46" t="s">
        <v>1864</v>
      </c>
      <c r="C333" s="46"/>
      <c r="D333" s="46" t="s">
        <v>1153</v>
      </c>
      <c r="E333" s="37" t="s">
        <v>265</v>
      </c>
      <c r="F333" s="37" t="s">
        <v>1154</v>
      </c>
      <c r="G333" s="37" t="s">
        <v>95</v>
      </c>
      <c r="H333" s="37"/>
      <c r="I333" s="46"/>
      <c r="J333" s="64">
        <v>2100</v>
      </c>
      <c r="K333" s="64">
        <v>1245</v>
      </c>
      <c r="L333" s="64">
        <v>1230</v>
      </c>
      <c r="M333" s="49">
        <f>SUM(テーブル22[[#This Row],[1月]:[3月]])</f>
        <v>4575</v>
      </c>
      <c r="N333" s="52">
        <v>41379</v>
      </c>
      <c r="O333" s="48">
        <v>4575</v>
      </c>
      <c r="P333"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3" s="51">
        <v>4050</v>
      </c>
      <c r="R333" s="51">
        <v>2130</v>
      </c>
      <c r="S333" s="51">
        <v>2430</v>
      </c>
      <c r="T333" s="51">
        <f>SUM(テーブル22[[#This Row],[4月]:[6月]])</f>
        <v>8610</v>
      </c>
      <c r="U333" s="52"/>
      <c r="V333" s="51"/>
      <c r="W333" s="51">
        <f>IF(テーブル22[[#This Row],[1-3月残高]]="",テーブル22[[#This Row],[4-6月計]]-テーブル22[[#This Row],[入金額2]],IF(テーブル22[[#This Row],[1-3月残高]]&gt;0,テーブル22[[#This Row],[1-3月残高]]+テーブル22[[#This Row],[4-6月計]]-テーブル22[[#This Row],[入金額2]]))</f>
        <v>8610</v>
      </c>
      <c r="X333" s="51"/>
      <c r="Y333" s="51"/>
      <c r="Z333" s="51"/>
      <c r="AA333" s="51">
        <f>SUM(テーブル22[[#This Row],[7月]:[9月]])</f>
        <v>0</v>
      </c>
      <c r="AB333" s="52"/>
      <c r="AC333" s="51"/>
      <c r="AD333" s="51">
        <f>IF(テーブル22[[#This Row],[1-6月残高]]=0,テーブル22[[#This Row],[7-9月計]]-テーブル22[[#This Row],[入金額3]],IF(テーブル22[[#This Row],[1-6月残高]]&gt;0,テーブル22[[#This Row],[1-6月残高]]+テーブル22[[#This Row],[7-9月計]]-テーブル22[[#This Row],[入金額3]]))</f>
        <v>8610</v>
      </c>
      <c r="AE333" s="51"/>
      <c r="AF333" s="51"/>
      <c r="AG333" s="51"/>
      <c r="AH333" s="51">
        <f>SUM(テーブル22[[#This Row],[10月]:[12月]])</f>
        <v>0</v>
      </c>
      <c r="AI333" s="52"/>
      <c r="AJ333" s="51"/>
      <c r="AK333" s="51">
        <f>IF(テーブル22[[#This Row],[1-9月残高]]=0,テーブル22[[#This Row],[10-12月計]]-テーブル22[[#This Row],[入金額4]],IF(テーブル22[[#This Row],[1-9月残高]]&gt;0,テーブル22[[#This Row],[1-9月残高]]+テーブル22[[#This Row],[10-12月計]]-テーブル22[[#This Row],[入金額4]]))</f>
        <v>8610</v>
      </c>
      <c r="AL333" s="51">
        <f>SUM(テーブル22[[#This Row],[1-3月計]],テーブル22[[#This Row],[4-6月計]],テーブル22[[#This Row],[7-9月計]],テーブル22[[#This Row],[10-12月計]]-テーブル22[[#This Row],[入金合計]])</f>
        <v>8610</v>
      </c>
      <c r="AM333" s="51">
        <f>SUM(テーブル22[[#This Row],[入金額]],テーブル22[[#This Row],[入金額2]],テーブル22[[#This Row],[入金額3]],テーブル22[[#This Row],[入金額4]])</f>
        <v>4575</v>
      </c>
      <c r="AN333" s="46">
        <f t="shared" si="5"/>
        <v>13185</v>
      </c>
    </row>
    <row r="334" spans="1:40" hidden="1" x14ac:dyDescent="0.15">
      <c r="A334" s="43">
        <v>2014</v>
      </c>
      <c r="B334" s="38"/>
      <c r="C334" s="43"/>
      <c r="D334" s="38" t="s">
        <v>198</v>
      </c>
      <c r="E334" s="37" t="s">
        <v>114</v>
      </c>
      <c r="F334" s="37" t="s">
        <v>1155</v>
      </c>
      <c r="G334" s="37" t="s">
        <v>198</v>
      </c>
      <c r="H334" s="37"/>
      <c r="I334" s="38"/>
      <c r="J334" s="39">
        <v>0</v>
      </c>
      <c r="K334" s="39">
        <v>0</v>
      </c>
      <c r="L334" s="39">
        <v>0</v>
      </c>
      <c r="M334" s="44">
        <f>SUM(テーブル22[[#This Row],[1月]:[3月]])</f>
        <v>0</v>
      </c>
      <c r="N334" s="41"/>
      <c r="O334" s="39"/>
      <c r="P3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4" s="42">
        <v>0</v>
      </c>
      <c r="R334" s="42">
        <v>0</v>
      </c>
      <c r="S334" s="42">
        <v>0</v>
      </c>
      <c r="T334" s="42">
        <f>SUM(テーブル22[[#This Row],[4月]:[6月]])</f>
        <v>0</v>
      </c>
      <c r="U334" s="41"/>
      <c r="V334" s="42"/>
      <c r="W334" s="42">
        <f>IF(テーブル22[[#This Row],[1-3月残高]]="",テーブル22[[#This Row],[4-6月計]]-テーブル22[[#This Row],[入金額2]],IF(テーブル22[[#This Row],[1-3月残高]]&gt;0,テーブル22[[#This Row],[1-3月残高]]+テーブル22[[#This Row],[4-6月計]]-テーブル22[[#This Row],[入金額2]]))</f>
        <v>0</v>
      </c>
      <c r="X334" s="42"/>
      <c r="Y334" s="42"/>
      <c r="Z334" s="42"/>
      <c r="AA334" s="42">
        <f>SUM(テーブル22[[#This Row],[7月]:[9月]])</f>
        <v>0</v>
      </c>
      <c r="AB334" s="41"/>
      <c r="AC334" s="42"/>
      <c r="AD334" s="42">
        <f>IF(テーブル22[[#This Row],[1-6月残高]]=0,テーブル22[[#This Row],[7-9月計]]-テーブル22[[#This Row],[入金額3]],IF(テーブル22[[#This Row],[1-6月残高]]&gt;0,テーブル22[[#This Row],[1-6月残高]]+テーブル22[[#This Row],[7-9月計]]-テーブル22[[#This Row],[入金額3]]))</f>
        <v>0</v>
      </c>
      <c r="AE334" s="42"/>
      <c r="AF334" s="42"/>
      <c r="AG334" s="42"/>
      <c r="AH334" s="42">
        <f>SUM(テーブル22[[#This Row],[10月]:[12月]])</f>
        <v>0</v>
      </c>
      <c r="AI334" s="41"/>
      <c r="AJ334" s="42"/>
      <c r="AK334" s="42">
        <f>IF(テーブル22[[#This Row],[1-9月残高]]=0,テーブル22[[#This Row],[10-12月計]]-テーブル22[[#This Row],[入金額4]],IF(テーブル22[[#This Row],[1-9月残高]]&gt;0,テーブル22[[#This Row],[1-9月残高]]+テーブル22[[#This Row],[10-12月計]]-テーブル22[[#This Row],[入金額4]]))</f>
        <v>0</v>
      </c>
      <c r="AL334" s="42">
        <f>SUM(テーブル22[[#This Row],[1-3月計]],テーブル22[[#This Row],[4-6月計]],テーブル22[[#This Row],[7-9月計]],テーブル22[[#This Row],[10-12月計]]-テーブル22[[#This Row],[入金合計]])</f>
        <v>0</v>
      </c>
      <c r="AM334" s="42">
        <f>SUM(テーブル22[[#This Row],[入金額]],テーブル22[[#This Row],[入金額2]],テーブル22[[#This Row],[入金額3]],テーブル22[[#This Row],[入金額4]])</f>
        <v>0</v>
      </c>
      <c r="AN334" s="38">
        <f t="shared" si="5"/>
        <v>0</v>
      </c>
    </row>
    <row r="335" spans="1:40" hidden="1" x14ac:dyDescent="0.15">
      <c r="A335" s="43">
        <v>2015</v>
      </c>
      <c r="B335" s="38"/>
      <c r="C335" s="43"/>
      <c r="D335" s="38" t="s">
        <v>27</v>
      </c>
      <c r="E335" s="37" t="s">
        <v>265</v>
      </c>
      <c r="F335" s="37" t="s">
        <v>1156</v>
      </c>
      <c r="G335" s="37" t="s">
        <v>163</v>
      </c>
      <c r="H335" s="37"/>
      <c r="I335" s="38"/>
      <c r="J335" s="39">
        <v>0</v>
      </c>
      <c r="K335" s="39">
        <v>0</v>
      </c>
      <c r="L335" s="39">
        <v>0</v>
      </c>
      <c r="M335" s="44">
        <f>SUM(テーブル22[[#This Row],[1月]:[3月]])</f>
        <v>0</v>
      </c>
      <c r="N335" s="41"/>
      <c r="O335" s="39"/>
      <c r="P3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5" s="42">
        <v>0</v>
      </c>
      <c r="R335" s="42">
        <v>0</v>
      </c>
      <c r="S335" s="42">
        <v>0</v>
      </c>
      <c r="T335" s="42">
        <f>SUM(テーブル22[[#This Row],[4月]:[6月]])</f>
        <v>0</v>
      </c>
      <c r="U335" s="41"/>
      <c r="V335" s="42"/>
      <c r="W335" s="42">
        <f>IF(テーブル22[[#This Row],[1-3月残高]]="",テーブル22[[#This Row],[4-6月計]]-テーブル22[[#This Row],[入金額2]],IF(テーブル22[[#This Row],[1-3月残高]]&gt;0,テーブル22[[#This Row],[1-3月残高]]+テーブル22[[#This Row],[4-6月計]]-テーブル22[[#This Row],[入金額2]]))</f>
        <v>0</v>
      </c>
      <c r="X335" s="42"/>
      <c r="Y335" s="42"/>
      <c r="Z335" s="42"/>
      <c r="AA335" s="42">
        <f>SUM(テーブル22[[#This Row],[7月]:[9月]])</f>
        <v>0</v>
      </c>
      <c r="AB335" s="41"/>
      <c r="AC335" s="42"/>
      <c r="AD335" s="42">
        <f>IF(テーブル22[[#This Row],[1-6月残高]]=0,テーブル22[[#This Row],[7-9月計]]-テーブル22[[#This Row],[入金額3]],IF(テーブル22[[#This Row],[1-6月残高]]&gt;0,テーブル22[[#This Row],[1-6月残高]]+テーブル22[[#This Row],[7-9月計]]-テーブル22[[#This Row],[入金額3]]))</f>
        <v>0</v>
      </c>
      <c r="AE335" s="42"/>
      <c r="AF335" s="42"/>
      <c r="AG335" s="42"/>
      <c r="AH335" s="42">
        <f>SUM(テーブル22[[#This Row],[10月]:[12月]])</f>
        <v>0</v>
      </c>
      <c r="AI335" s="41"/>
      <c r="AJ335" s="42"/>
      <c r="AK335" s="42">
        <f>IF(テーブル22[[#This Row],[1-9月残高]]=0,テーブル22[[#This Row],[10-12月計]]-テーブル22[[#This Row],[入金額4]],IF(テーブル22[[#This Row],[1-9月残高]]&gt;0,テーブル22[[#This Row],[1-9月残高]]+テーブル22[[#This Row],[10-12月計]]-テーブル22[[#This Row],[入金額4]]))</f>
        <v>0</v>
      </c>
      <c r="AL335" s="42">
        <f>SUM(テーブル22[[#This Row],[1-3月計]],テーブル22[[#This Row],[4-6月計]],テーブル22[[#This Row],[7-9月計]],テーブル22[[#This Row],[10-12月計]]-テーブル22[[#This Row],[入金合計]])</f>
        <v>0</v>
      </c>
      <c r="AM335" s="42">
        <f>SUM(テーブル22[[#This Row],[入金額]],テーブル22[[#This Row],[入金額2]],テーブル22[[#This Row],[入金額3]],テーブル22[[#This Row],[入金額4]])</f>
        <v>0</v>
      </c>
      <c r="AN335" s="38">
        <f t="shared" si="5"/>
        <v>0</v>
      </c>
    </row>
    <row r="336" spans="1:40" s="2" customFormat="1" hidden="1" x14ac:dyDescent="0.15">
      <c r="A336" s="73">
        <v>2016</v>
      </c>
      <c r="B336" s="21" t="s">
        <v>1876</v>
      </c>
      <c r="C336" s="73"/>
      <c r="D336" s="21" t="s">
        <v>1157</v>
      </c>
      <c r="E336" s="37" t="s">
        <v>264</v>
      </c>
      <c r="F336" s="37" t="s">
        <v>1158</v>
      </c>
      <c r="G336" s="37" t="s">
        <v>156</v>
      </c>
      <c r="H336" s="37"/>
      <c r="I336" s="21"/>
      <c r="J336" s="74">
        <v>0</v>
      </c>
      <c r="K336" s="74">
        <v>0</v>
      </c>
      <c r="L336" s="74">
        <v>0</v>
      </c>
      <c r="M336" s="75">
        <f>SUM(テーブル22[[#This Row],[1月]:[3月]])</f>
        <v>0</v>
      </c>
      <c r="N336" s="76"/>
      <c r="O336" s="74"/>
      <c r="P336"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6" s="77">
        <v>0</v>
      </c>
      <c r="R336" s="77">
        <v>0</v>
      </c>
      <c r="S336" s="77">
        <v>0</v>
      </c>
      <c r="T336" s="77">
        <f>SUM(テーブル22[[#This Row],[4月]:[6月]])</f>
        <v>0</v>
      </c>
      <c r="U336" s="76"/>
      <c r="V336" s="77"/>
      <c r="W336" s="77">
        <f>IF(テーブル22[[#This Row],[1-3月残高]]="",テーブル22[[#This Row],[4-6月計]]-テーブル22[[#This Row],[入金額2]],IF(テーブル22[[#This Row],[1-3月残高]]&gt;0,テーブル22[[#This Row],[1-3月残高]]+テーブル22[[#This Row],[4-6月計]]-テーブル22[[#This Row],[入金額2]]))</f>
        <v>0</v>
      </c>
      <c r="X336" s="77"/>
      <c r="Y336" s="77"/>
      <c r="Z336" s="77"/>
      <c r="AA336" s="77">
        <f>SUM(テーブル22[[#This Row],[7月]:[9月]])</f>
        <v>0</v>
      </c>
      <c r="AB336" s="76"/>
      <c r="AC336" s="77"/>
      <c r="AD336" s="77">
        <f>IF(テーブル22[[#This Row],[1-6月残高]]=0,テーブル22[[#This Row],[7-9月計]]-テーブル22[[#This Row],[入金額3]],IF(テーブル22[[#This Row],[1-6月残高]]&gt;0,テーブル22[[#This Row],[1-6月残高]]+テーブル22[[#This Row],[7-9月計]]-テーブル22[[#This Row],[入金額3]]))</f>
        <v>0</v>
      </c>
      <c r="AE336" s="77"/>
      <c r="AF336" s="77"/>
      <c r="AG336" s="77"/>
      <c r="AH336" s="77">
        <f>SUM(テーブル22[[#This Row],[10月]:[12月]])</f>
        <v>0</v>
      </c>
      <c r="AI336" s="76"/>
      <c r="AJ336" s="77"/>
      <c r="AK336" s="77">
        <f>IF(テーブル22[[#This Row],[1-9月残高]]=0,テーブル22[[#This Row],[10-12月計]]-テーブル22[[#This Row],[入金額4]],IF(テーブル22[[#This Row],[1-9月残高]]&gt;0,テーブル22[[#This Row],[1-9月残高]]+テーブル22[[#This Row],[10-12月計]]-テーブル22[[#This Row],[入金額4]]))</f>
        <v>0</v>
      </c>
      <c r="AL336" s="77">
        <f>SUM(テーブル22[[#This Row],[1-3月計]],テーブル22[[#This Row],[4-6月計]],テーブル22[[#This Row],[7-9月計]],テーブル22[[#This Row],[10-12月計]]-テーブル22[[#This Row],[入金合計]])</f>
        <v>0</v>
      </c>
      <c r="AM336" s="77">
        <f>SUM(テーブル22[[#This Row],[入金額]],テーブル22[[#This Row],[入金額2]],テーブル22[[#This Row],[入金額3]],テーブル22[[#This Row],[入金額4]])</f>
        <v>0</v>
      </c>
      <c r="AN336" s="21">
        <f t="shared" si="5"/>
        <v>0</v>
      </c>
    </row>
    <row r="337" spans="1:40" hidden="1" x14ac:dyDescent="0.15">
      <c r="A337" s="43">
        <v>2017</v>
      </c>
      <c r="B337" s="38"/>
      <c r="C337" s="43"/>
      <c r="D337" s="38" t="s">
        <v>1159</v>
      </c>
      <c r="E337" s="37" t="s">
        <v>81</v>
      </c>
      <c r="F337" s="37" t="s">
        <v>1160</v>
      </c>
      <c r="G337" s="37" t="s">
        <v>1161</v>
      </c>
      <c r="H337" s="37"/>
      <c r="I337" s="38"/>
      <c r="J337" s="39">
        <v>1890</v>
      </c>
      <c r="K337" s="39">
        <v>1695</v>
      </c>
      <c r="L337" s="39">
        <v>4020</v>
      </c>
      <c r="M337" s="44">
        <f>SUM(テーブル22[[#This Row],[1月]:[3月]])</f>
        <v>7605</v>
      </c>
      <c r="N337" s="41">
        <v>41404</v>
      </c>
      <c r="O337" s="39">
        <v>7605</v>
      </c>
      <c r="P3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7" s="42">
        <v>1260</v>
      </c>
      <c r="R337" s="42">
        <v>2520</v>
      </c>
      <c r="S337" s="42">
        <v>1875</v>
      </c>
      <c r="T337" s="42">
        <f>SUM(テーブル22[[#This Row],[4月]:[6月]])</f>
        <v>5655</v>
      </c>
      <c r="U337" s="41"/>
      <c r="V337" s="42"/>
      <c r="W337" s="42">
        <f>IF(テーブル22[[#This Row],[1-3月残高]]="",テーブル22[[#This Row],[4-6月計]]-テーブル22[[#This Row],[入金額2]],IF(テーブル22[[#This Row],[1-3月残高]]&gt;0,テーブル22[[#This Row],[1-3月残高]]+テーブル22[[#This Row],[4-6月計]]-テーブル22[[#This Row],[入金額2]]))</f>
        <v>5655</v>
      </c>
      <c r="X337" s="42"/>
      <c r="Y337" s="42"/>
      <c r="Z337" s="42"/>
      <c r="AA337" s="42">
        <f>SUM(テーブル22[[#This Row],[7月]:[9月]])</f>
        <v>0</v>
      </c>
      <c r="AB337" s="41"/>
      <c r="AC337" s="42"/>
      <c r="AD337" s="42">
        <f>IF(テーブル22[[#This Row],[1-6月残高]]=0,テーブル22[[#This Row],[7-9月計]]-テーブル22[[#This Row],[入金額3]],IF(テーブル22[[#This Row],[1-6月残高]]&gt;0,テーブル22[[#This Row],[1-6月残高]]+テーブル22[[#This Row],[7-9月計]]-テーブル22[[#This Row],[入金額3]]))</f>
        <v>5655</v>
      </c>
      <c r="AE337" s="42"/>
      <c r="AF337" s="42"/>
      <c r="AG337" s="42"/>
      <c r="AH337" s="42">
        <f>SUM(テーブル22[[#This Row],[10月]:[12月]])</f>
        <v>0</v>
      </c>
      <c r="AI337" s="41"/>
      <c r="AJ337" s="42"/>
      <c r="AK337" s="42">
        <f>IF(テーブル22[[#This Row],[1-9月残高]]=0,テーブル22[[#This Row],[10-12月計]]-テーブル22[[#This Row],[入金額4]],IF(テーブル22[[#This Row],[1-9月残高]]&gt;0,テーブル22[[#This Row],[1-9月残高]]+テーブル22[[#This Row],[10-12月計]]-テーブル22[[#This Row],[入金額4]]))</f>
        <v>5655</v>
      </c>
      <c r="AL337" s="42">
        <f>SUM(テーブル22[[#This Row],[1-3月計]],テーブル22[[#This Row],[4-6月計]],テーブル22[[#This Row],[7-9月計]],テーブル22[[#This Row],[10-12月計]]-テーブル22[[#This Row],[入金合計]])</f>
        <v>5655</v>
      </c>
      <c r="AM337" s="42">
        <f>SUM(テーブル22[[#This Row],[入金額]],テーブル22[[#This Row],[入金額2]],テーブル22[[#This Row],[入金額3]],テーブル22[[#This Row],[入金額4]])</f>
        <v>7605</v>
      </c>
      <c r="AN337" s="38">
        <f t="shared" si="5"/>
        <v>13260</v>
      </c>
    </row>
    <row r="338" spans="1:40" hidden="1" x14ac:dyDescent="0.15">
      <c r="A338" s="43">
        <v>2018</v>
      </c>
      <c r="B338" s="38"/>
      <c r="C338" s="43"/>
      <c r="D338" s="38" t="s">
        <v>276</v>
      </c>
      <c r="E338" s="37" t="s">
        <v>265</v>
      </c>
      <c r="F338" s="37" t="s">
        <v>1162</v>
      </c>
      <c r="G338" s="37" t="s">
        <v>1163</v>
      </c>
      <c r="H338" s="37"/>
      <c r="I338" s="38"/>
      <c r="J338" s="39">
        <v>0</v>
      </c>
      <c r="K338" s="39">
        <v>0</v>
      </c>
      <c r="L338" s="39">
        <v>0</v>
      </c>
      <c r="M338" s="44">
        <f>SUM(テーブル22[[#This Row],[1月]:[3月]])</f>
        <v>0</v>
      </c>
      <c r="N338" s="41"/>
      <c r="O338" s="39"/>
      <c r="P3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8" s="42">
        <v>0</v>
      </c>
      <c r="R338" s="42">
        <v>0</v>
      </c>
      <c r="S338" s="42">
        <v>0</v>
      </c>
      <c r="T338" s="42">
        <f>SUM(テーブル22[[#This Row],[4月]:[6月]])</f>
        <v>0</v>
      </c>
      <c r="U338" s="41"/>
      <c r="V338" s="42"/>
      <c r="W338" s="42">
        <f>IF(テーブル22[[#This Row],[1-3月残高]]="",テーブル22[[#This Row],[4-6月計]]-テーブル22[[#This Row],[入金額2]],IF(テーブル22[[#This Row],[1-3月残高]]&gt;0,テーブル22[[#This Row],[1-3月残高]]+テーブル22[[#This Row],[4-6月計]]-テーブル22[[#This Row],[入金額2]]))</f>
        <v>0</v>
      </c>
      <c r="X338" s="42"/>
      <c r="Y338" s="42"/>
      <c r="Z338" s="42"/>
      <c r="AA338" s="42">
        <f>SUM(テーブル22[[#This Row],[7月]:[9月]])</f>
        <v>0</v>
      </c>
      <c r="AB338" s="41"/>
      <c r="AC338" s="42"/>
      <c r="AD338" s="42">
        <f>IF(テーブル22[[#This Row],[1-6月残高]]=0,テーブル22[[#This Row],[7-9月計]]-テーブル22[[#This Row],[入金額3]],IF(テーブル22[[#This Row],[1-6月残高]]&gt;0,テーブル22[[#This Row],[1-6月残高]]+テーブル22[[#This Row],[7-9月計]]-テーブル22[[#This Row],[入金額3]]))</f>
        <v>0</v>
      </c>
      <c r="AE338" s="42"/>
      <c r="AF338" s="42"/>
      <c r="AG338" s="42"/>
      <c r="AH338" s="42">
        <f>SUM(テーブル22[[#This Row],[10月]:[12月]])</f>
        <v>0</v>
      </c>
      <c r="AI338" s="41"/>
      <c r="AJ338" s="42"/>
      <c r="AK338" s="42">
        <f>IF(テーブル22[[#This Row],[1-9月残高]]=0,テーブル22[[#This Row],[10-12月計]]-テーブル22[[#This Row],[入金額4]],IF(テーブル22[[#This Row],[1-9月残高]]&gt;0,テーブル22[[#This Row],[1-9月残高]]+テーブル22[[#This Row],[10-12月計]]-テーブル22[[#This Row],[入金額4]]))</f>
        <v>0</v>
      </c>
      <c r="AL338" s="42">
        <f>SUM(テーブル22[[#This Row],[1-3月計]],テーブル22[[#This Row],[4-6月計]],テーブル22[[#This Row],[7-9月計]],テーブル22[[#This Row],[10-12月計]]-テーブル22[[#This Row],[入金合計]])</f>
        <v>0</v>
      </c>
      <c r="AM338" s="42">
        <f>SUM(テーブル22[[#This Row],[入金額]],テーブル22[[#This Row],[入金額2]],テーブル22[[#This Row],[入金額3]],テーブル22[[#This Row],[入金額4]])</f>
        <v>0</v>
      </c>
      <c r="AN338" s="38">
        <f t="shared" si="5"/>
        <v>0</v>
      </c>
    </row>
    <row r="339" spans="1:40" hidden="1" x14ac:dyDescent="0.15">
      <c r="A339" s="43">
        <v>2019</v>
      </c>
      <c r="B339" s="38"/>
      <c r="C339" s="43"/>
      <c r="D339" s="38" t="s">
        <v>1164</v>
      </c>
      <c r="E339" s="37" t="s">
        <v>265</v>
      </c>
      <c r="F339" s="37" t="s">
        <v>1165</v>
      </c>
      <c r="G339" s="37" t="s">
        <v>361</v>
      </c>
      <c r="H339" s="37"/>
      <c r="I339" s="38"/>
      <c r="J339" s="39">
        <v>0</v>
      </c>
      <c r="K339" s="39">
        <v>0</v>
      </c>
      <c r="L339" s="39">
        <v>0</v>
      </c>
      <c r="M339" s="44">
        <f>SUM(テーブル22[[#This Row],[1月]:[3月]])</f>
        <v>0</v>
      </c>
      <c r="N339" s="41"/>
      <c r="O339" s="39"/>
      <c r="P3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39" s="42">
        <v>0</v>
      </c>
      <c r="R339" s="42">
        <v>0</v>
      </c>
      <c r="S339" s="42">
        <v>0</v>
      </c>
      <c r="T339" s="42">
        <f>SUM(テーブル22[[#This Row],[4月]:[6月]])</f>
        <v>0</v>
      </c>
      <c r="U339" s="41"/>
      <c r="V339" s="42"/>
      <c r="W339" s="42">
        <f>IF(テーブル22[[#This Row],[1-3月残高]]="",テーブル22[[#This Row],[4-6月計]]-テーブル22[[#This Row],[入金額2]],IF(テーブル22[[#This Row],[1-3月残高]]&gt;0,テーブル22[[#This Row],[1-3月残高]]+テーブル22[[#This Row],[4-6月計]]-テーブル22[[#This Row],[入金額2]]))</f>
        <v>0</v>
      </c>
      <c r="X339" s="42"/>
      <c r="Y339" s="42"/>
      <c r="Z339" s="42"/>
      <c r="AA339" s="42">
        <f>SUM(テーブル22[[#This Row],[7月]:[9月]])</f>
        <v>0</v>
      </c>
      <c r="AB339" s="41"/>
      <c r="AC339" s="42"/>
      <c r="AD339" s="42">
        <f>IF(テーブル22[[#This Row],[1-6月残高]]=0,テーブル22[[#This Row],[7-9月計]]-テーブル22[[#This Row],[入金額3]],IF(テーブル22[[#This Row],[1-6月残高]]&gt;0,テーブル22[[#This Row],[1-6月残高]]+テーブル22[[#This Row],[7-9月計]]-テーブル22[[#This Row],[入金額3]]))</f>
        <v>0</v>
      </c>
      <c r="AE339" s="42"/>
      <c r="AF339" s="42"/>
      <c r="AG339" s="42"/>
      <c r="AH339" s="42">
        <f>SUM(テーブル22[[#This Row],[10月]:[12月]])</f>
        <v>0</v>
      </c>
      <c r="AI339" s="41"/>
      <c r="AJ339" s="42"/>
      <c r="AK339" s="42">
        <f>IF(テーブル22[[#This Row],[1-9月残高]]=0,テーブル22[[#This Row],[10-12月計]]-テーブル22[[#This Row],[入金額4]],IF(テーブル22[[#This Row],[1-9月残高]]&gt;0,テーブル22[[#This Row],[1-9月残高]]+テーブル22[[#This Row],[10-12月計]]-テーブル22[[#This Row],[入金額4]]))</f>
        <v>0</v>
      </c>
      <c r="AL339" s="42">
        <f>SUM(テーブル22[[#This Row],[1-3月計]],テーブル22[[#This Row],[4-6月計]],テーブル22[[#This Row],[7-9月計]],テーブル22[[#This Row],[10-12月計]]-テーブル22[[#This Row],[入金合計]])</f>
        <v>0</v>
      </c>
      <c r="AM339" s="42">
        <f>SUM(テーブル22[[#This Row],[入金額]],テーブル22[[#This Row],[入金額2]],テーブル22[[#This Row],[入金額3]],テーブル22[[#This Row],[入金額4]])</f>
        <v>0</v>
      </c>
      <c r="AN339" s="38">
        <f t="shared" si="5"/>
        <v>0</v>
      </c>
    </row>
    <row r="340" spans="1:40" s="2" customFormat="1" hidden="1" x14ac:dyDescent="0.15">
      <c r="A340" s="73">
        <v>2020</v>
      </c>
      <c r="B340" s="21" t="s">
        <v>1876</v>
      </c>
      <c r="C340" s="73"/>
      <c r="D340" s="21" t="s">
        <v>277</v>
      </c>
      <c r="E340" s="37" t="s">
        <v>265</v>
      </c>
      <c r="F340" s="37" t="s">
        <v>1166</v>
      </c>
      <c r="G340" s="37" t="s">
        <v>277</v>
      </c>
      <c r="H340" s="37"/>
      <c r="I340" s="21"/>
      <c r="J340" s="74">
        <v>1500</v>
      </c>
      <c r="K340" s="74">
        <v>1080</v>
      </c>
      <c r="L340" s="74">
        <v>0</v>
      </c>
      <c r="M340" s="75">
        <f>SUM(テーブル22[[#This Row],[1月]:[3月]])</f>
        <v>2580</v>
      </c>
      <c r="N340" s="76">
        <v>41389</v>
      </c>
      <c r="O340" s="74">
        <v>2580</v>
      </c>
      <c r="P340"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0" s="77">
        <v>1200</v>
      </c>
      <c r="R340" s="77">
        <v>0</v>
      </c>
      <c r="S340" s="77">
        <v>1335</v>
      </c>
      <c r="T340" s="77">
        <f>SUM(テーブル22[[#This Row],[4月]:[6月]])</f>
        <v>2535</v>
      </c>
      <c r="U340" s="76"/>
      <c r="V340" s="77"/>
      <c r="W340" s="77">
        <f>IF(テーブル22[[#This Row],[1-3月残高]]="",テーブル22[[#This Row],[4-6月計]]-テーブル22[[#This Row],[入金額2]],IF(テーブル22[[#This Row],[1-3月残高]]&gt;0,テーブル22[[#This Row],[1-3月残高]]+テーブル22[[#This Row],[4-6月計]]-テーブル22[[#This Row],[入金額2]]))</f>
        <v>2535</v>
      </c>
      <c r="X340" s="77"/>
      <c r="Y340" s="77"/>
      <c r="Z340" s="77"/>
      <c r="AA340" s="77">
        <f>SUM(テーブル22[[#This Row],[7月]:[9月]])</f>
        <v>0</v>
      </c>
      <c r="AB340" s="76"/>
      <c r="AC340" s="77"/>
      <c r="AD340" s="77">
        <f>IF(テーブル22[[#This Row],[1-6月残高]]=0,テーブル22[[#This Row],[7-9月計]]-テーブル22[[#This Row],[入金額3]],IF(テーブル22[[#This Row],[1-6月残高]]&gt;0,テーブル22[[#This Row],[1-6月残高]]+テーブル22[[#This Row],[7-9月計]]-テーブル22[[#This Row],[入金額3]]))</f>
        <v>2535</v>
      </c>
      <c r="AE340" s="77"/>
      <c r="AF340" s="77"/>
      <c r="AG340" s="77"/>
      <c r="AH340" s="77">
        <f>SUM(テーブル22[[#This Row],[10月]:[12月]])</f>
        <v>0</v>
      </c>
      <c r="AI340" s="76"/>
      <c r="AJ340" s="77"/>
      <c r="AK340" s="77">
        <f>IF(テーブル22[[#This Row],[1-9月残高]]=0,テーブル22[[#This Row],[10-12月計]]-テーブル22[[#This Row],[入金額4]],IF(テーブル22[[#This Row],[1-9月残高]]&gt;0,テーブル22[[#This Row],[1-9月残高]]+テーブル22[[#This Row],[10-12月計]]-テーブル22[[#This Row],[入金額4]]))</f>
        <v>2535</v>
      </c>
      <c r="AL340" s="77">
        <f>SUM(テーブル22[[#This Row],[1-3月計]],テーブル22[[#This Row],[4-6月計]],テーブル22[[#This Row],[7-9月計]],テーブル22[[#This Row],[10-12月計]]-テーブル22[[#This Row],[入金合計]])</f>
        <v>2535</v>
      </c>
      <c r="AM340" s="77">
        <f>SUM(テーブル22[[#This Row],[入金額]],テーブル22[[#This Row],[入金額2]],テーブル22[[#This Row],[入金額3]],テーブル22[[#This Row],[入金額4]])</f>
        <v>2580</v>
      </c>
      <c r="AN340" s="21">
        <f t="shared" si="5"/>
        <v>5115</v>
      </c>
    </row>
    <row r="341" spans="1:40" hidden="1" x14ac:dyDescent="0.15">
      <c r="A341" s="43">
        <v>2021</v>
      </c>
      <c r="B341" s="38"/>
      <c r="C341" s="43"/>
      <c r="D341" s="38" t="s">
        <v>279</v>
      </c>
      <c r="E341" s="37" t="s">
        <v>265</v>
      </c>
      <c r="F341" s="37" t="s">
        <v>1167</v>
      </c>
      <c r="G341" s="37" t="s">
        <v>278</v>
      </c>
      <c r="H341" s="37"/>
      <c r="I341" s="38"/>
      <c r="J341" s="39">
        <v>0</v>
      </c>
      <c r="K341" s="39">
        <v>0</v>
      </c>
      <c r="L341" s="39">
        <v>0</v>
      </c>
      <c r="M341" s="44">
        <f>SUM(テーブル22[[#This Row],[1月]:[3月]])</f>
        <v>0</v>
      </c>
      <c r="N341" s="41"/>
      <c r="O341" s="39"/>
      <c r="P3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1" s="42">
        <v>0</v>
      </c>
      <c r="R341" s="42">
        <v>0</v>
      </c>
      <c r="S341" s="42">
        <v>0</v>
      </c>
      <c r="T341" s="42">
        <f>SUM(テーブル22[[#This Row],[4月]:[6月]])</f>
        <v>0</v>
      </c>
      <c r="U341" s="41"/>
      <c r="V341" s="42"/>
      <c r="W341" s="42">
        <f>IF(テーブル22[[#This Row],[1-3月残高]]="",テーブル22[[#This Row],[4-6月計]]-テーブル22[[#This Row],[入金額2]],IF(テーブル22[[#This Row],[1-3月残高]]&gt;0,テーブル22[[#This Row],[1-3月残高]]+テーブル22[[#This Row],[4-6月計]]-テーブル22[[#This Row],[入金額2]]))</f>
        <v>0</v>
      </c>
      <c r="X341" s="42"/>
      <c r="Y341" s="42"/>
      <c r="Z341" s="42"/>
      <c r="AA341" s="42">
        <f>SUM(テーブル22[[#This Row],[7月]:[9月]])</f>
        <v>0</v>
      </c>
      <c r="AB341" s="41"/>
      <c r="AC341" s="42"/>
      <c r="AD341" s="42">
        <f>IF(テーブル22[[#This Row],[1-6月残高]]=0,テーブル22[[#This Row],[7-9月計]]-テーブル22[[#This Row],[入金額3]],IF(テーブル22[[#This Row],[1-6月残高]]&gt;0,テーブル22[[#This Row],[1-6月残高]]+テーブル22[[#This Row],[7-9月計]]-テーブル22[[#This Row],[入金額3]]))</f>
        <v>0</v>
      </c>
      <c r="AE341" s="42"/>
      <c r="AF341" s="42"/>
      <c r="AG341" s="42"/>
      <c r="AH341" s="42">
        <f>SUM(テーブル22[[#This Row],[10月]:[12月]])</f>
        <v>0</v>
      </c>
      <c r="AI341" s="41"/>
      <c r="AJ341" s="42"/>
      <c r="AK341" s="42">
        <f>IF(テーブル22[[#This Row],[1-9月残高]]=0,テーブル22[[#This Row],[10-12月計]]-テーブル22[[#This Row],[入金額4]],IF(テーブル22[[#This Row],[1-9月残高]]&gt;0,テーブル22[[#This Row],[1-9月残高]]+テーブル22[[#This Row],[10-12月計]]-テーブル22[[#This Row],[入金額4]]))</f>
        <v>0</v>
      </c>
      <c r="AL341" s="42">
        <f>SUM(テーブル22[[#This Row],[1-3月計]],テーブル22[[#This Row],[4-6月計]],テーブル22[[#This Row],[7-9月計]],テーブル22[[#This Row],[10-12月計]]-テーブル22[[#This Row],[入金合計]])</f>
        <v>0</v>
      </c>
      <c r="AM341" s="42">
        <f>SUM(テーブル22[[#This Row],[入金額]],テーブル22[[#This Row],[入金額2]],テーブル22[[#This Row],[入金額3]],テーブル22[[#This Row],[入金額4]])</f>
        <v>0</v>
      </c>
      <c r="AN341" s="38">
        <f t="shared" si="5"/>
        <v>0</v>
      </c>
    </row>
    <row r="342" spans="1:40" hidden="1" x14ac:dyDescent="0.15">
      <c r="A342" s="43">
        <v>2022</v>
      </c>
      <c r="B342" s="38"/>
      <c r="C342" s="43"/>
      <c r="D342" s="38" t="s">
        <v>1168</v>
      </c>
      <c r="E342" s="37" t="s">
        <v>265</v>
      </c>
      <c r="F342" s="37" t="s">
        <v>1169</v>
      </c>
      <c r="G342" s="37" t="s">
        <v>1170</v>
      </c>
      <c r="H342" s="37"/>
      <c r="I342" s="38"/>
      <c r="J342" s="39">
        <v>0</v>
      </c>
      <c r="K342" s="39">
        <v>0</v>
      </c>
      <c r="L342" s="39">
        <v>0</v>
      </c>
      <c r="M342" s="44">
        <f>SUM(テーブル22[[#This Row],[1月]:[3月]])</f>
        <v>0</v>
      </c>
      <c r="N342" s="41"/>
      <c r="O342" s="39"/>
      <c r="P3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2" s="42">
        <v>0</v>
      </c>
      <c r="R342" s="42">
        <v>0</v>
      </c>
      <c r="S342" s="42">
        <v>0</v>
      </c>
      <c r="T342" s="42">
        <f>SUM(テーブル22[[#This Row],[4月]:[6月]])</f>
        <v>0</v>
      </c>
      <c r="U342" s="41"/>
      <c r="V342" s="42"/>
      <c r="W342" s="42">
        <f>IF(テーブル22[[#This Row],[1-3月残高]]="",テーブル22[[#This Row],[4-6月計]]-テーブル22[[#This Row],[入金額2]],IF(テーブル22[[#This Row],[1-3月残高]]&gt;0,テーブル22[[#This Row],[1-3月残高]]+テーブル22[[#This Row],[4-6月計]]-テーブル22[[#This Row],[入金額2]]))</f>
        <v>0</v>
      </c>
      <c r="X342" s="42"/>
      <c r="Y342" s="42"/>
      <c r="Z342" s="42"/>
      <c r="AA342" s="42">
        <f>SUM(テーブル22[[#This Row],[7月]:[9月]])</f>
        <v>0</v>
      </c>
      <c r="AB342" s="41"/>
      <c r="AC342" s="42"/>
      <c r="AD342" s="42">
        <f>IF(テーブル22[[#This Row],[1-6月残高]]=0,テーブル22[[#This Row],[7-9月計]]-テーブル22[[#This Row],[入金額3]],IF(テーブル22[[#This Row],[1-6月残高]]&gt;0,テーブル22[[#This Row],[1-6月残高]]+テーブル22[[#This Row],[7-9月計]]-テーブル22[[#This Row],[入金額3]]))</f>
        <v>0</v>
      </c>
      <c r="AE342" s="42"/>
      <c r="AF342" s="42"/>
      <c r="AG342" s="42"/>
      <c r="AH342" s="42">
        <f>SUM(テーブル22[[#This Row],[10月]:[12月]])</f>
        <v>0</v>
      </c>
      <c r="AI342" s="41"/>
      <c r="AJ342" s="42"/>
      <c r="AK342" s="42">
        <f>IF(テーブル22[[#This Row],[1-9月残高]]=0,テーブル22[[#This Row],[10-12月計]]-テーブル22[[#This Row],[入金額4]],IF(テーブル22[[#This Row],[1-9月残高]]&gt;0,テーブル22[[#This Row],[1-9月残高]]+テーブル22[[#This Row],[10-12月計]]-テーブル22[[#This Row],[入金額4]]))</f>
        <v>0</v>
      </c>
      <c r="AL342" s="42">
        <f>SUM(テーブル22[[#This Row],[1-3月計]],テーブル22[[#This Row],[4-6月計]],テーブル22[[#This Row],[7-9月計]],テーブル22[[#This Row],[10-12月計]]-テーブル22[[#This Row],[入金合計]])</f>
        <v>0</v>
      </c>
      <c r="AM342" s="42">
        <f>SUM(テーブル22[[#This Row],[入金額]],テーブル22[[#This Row],[入金額2]],テーブル22[[#This Row],[入金額3]],テーブル22[[#This Row],[入金額4]])</f>
        <v>0</v>
      </c>
      <c r="AN342" s="38">
        <f t="shared" si="5"/>
        <v>0</v>
      </c>
    </row>
    <row r="343" spans="1:40" hidden="1" x14ac:dyDescent="0.15">
      <c r="A343" s="43">
        <v>2023</v>
      </c>
      <c r="B343" s="38"/>
      <c r="C343" s="43"/>
      <c r="D343" s="38" t="s">
        <v>192</v>
      </c>
      <c r="E343" s="37" t="s">
        <v>265</v>
      </c>
      <c r="F343" s="37" t="s">
        <v>1171</v>
      </c>
      <c r="G343" s="37" t="s">
        <v>192</v>
      </c>
      <c r="H343" s="37"/>
      <c r="I343" s="38"/>
      <c r="J343" s="39">
        <v>0</v>
      </c>
      <c r="K343" s="39">
        <v>0</v>
      </c>
      <c r="L343" s="39">
        <v>0</v>
      </c>
      <c r="M343" s="44">
        <f>SUM(テーブル22[[#This Row],[1月]:[3月]])</f>
        <v>0</v>
      </c>
      <c r="N343" s="41"/>
      <c r="O343" s="39"/>
      <c r="P3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3" s="42">
        <v>0</v>
      </c>
      <c r="R343" s="42">
        <v>0</v>
      </c>
      <c r="S343" s="42">
        <v>0</v>
      </c>
      <c r="T343" s="42">
        <f>SUM(テーブル22[[#This Row],[4月]:[6月]])</f>
        <v>0</v>
      </c>
      <c r="U343" s="41"/>
      <c r="V343" s="42"/>
      <c r="W343" s="42">
        <f>IF(テーブル22[[#This Row],[1-3月残高]]="",テーブル22[[#This Row],[4-6月計]]-テーブル22[[#This Row],[入金額2]],IF(テーブル22[[#This Row],[1-3月残高]]&gt;0,テーブル22[[#This Row],[1-3月残高]]+テーブル22[[#This Row],[4-6月計]]-テーブル22[[#This Row],[入金額2]]))</f>
        <v>0</v>
      </c>
      <c r="X343" s="42"/>
      <c r="Y343" s="42"/>
      <c r="Z343" s="42"/>
      <c r="AA343" s="42">
        <f>SUM(テーブル22[[#This Row],[7月]:[9月]])</f>
        <v>0</v>
      </c>
      <c r="AB343" s="41"/>
      <c r="AC343" s="42"/>
      <c r="AD343" s="42">
        <f>IF(テーブル22[[#This Row],[1-6月残高]]=0,テーブル22[[#This Row],[7-9月計]]-テーブル22[[#This Row],[入金額3]],IF(テーブル22[[#This Row],[1-6月残高]]&gt;0,テーブル22[[#This Row],[1-6月残高]]+テーブル22[[#This Row],[7-9月計]]-テーブル22[[#This Row],[入金額3]]))</f>
        <v>0</v>
      </c>
      <c r="AE343" s="42"/>
      <c r="AF343" s="42"/>
      <c r="AG343" s="42"/>
      <c r="AH343" s="42">
        <f>SUM(テーブル22[[#This Row],[10月]:[12月]])</f>
        <v>0</v>
      </c>
      <c r="AI343" s="41"/>
      <c r="AJ343" s="42"/>
      <c r="AK343" s="42">
        <f>IF(テーブル22[[#This Row],[1-9月残高]]=0,テーブル22[[#This Row],[10-12月計]]-テーブル22[[#This Row],[入金額4]],IF(テーブル22[[#This Row],[1-9月残高]]&gt;0,テーブル22[[#This Row],[1-9月残高]]+テーブル22[[#This Row],[10-12月計]]-テーブル22[[#This Row],[入金額4]]))</f>
        <v>0</v>
      </c>
      <c r="AL343" s="42">
        <f>SUM(テーブル22[[#This Row],[1-3月計]],テーブル22[[#This Row],[4-6月計]],テーブル22[[#This Row],[7-9月計]],テーブル22[[#This Row],[10-12月計]]-テーブル22[[#This Row],[入金合計]])</f>
        <v>0</v>
      </c>
      <c r="AM343" s="42">
        <f>SUM(テーブル22[[#This Row],[入金額]],テーブル22[[#This Row],[入金額2]],テーブル22[[#This Row],[入金額3]],テーブル22[[#This Row],[入金額4]])</f>
        <v>0</v>
      </c>
      <c r="AN343" s="38">
        <f t="shared" si="5"/>
        <v>0</v>
      </c>
    </row>
    <row r="344" spans="1:40" hidden="1" x14ac:dyDescent="0.15">
      <c r="A344" s="43">
        <v>2024</v>
      </c>
      <c r="B344" s="38"/>
      <c r="C344" s="43"/>
      <c r="D344" s="38" t="s">
        <v>193</v>
      </c>
      <c r="E344" s="37" t="s">
        <v>265</v>
      </c>
      <c r="F344" s="37" t="s">
        <v>1172</v>
      </c>
      <c r="G344" s="37" t="s">
        <v>193</v>
      </c>
      <c r="H344" s="37"/>
      <c r="I344" s="38"/>
      <c r="J344" s="39">
        <v>0</v>
      </c>
      <c r="K344" s="39">
        <v>0</v>
      </c>
      <c r="L344" s="39">
        <v>0</v>
      </c>
      <c r="M344" s="44">
        <f>SUM(テーブル22[[#This Row],[1月]:[3月]])</f>
        <v>0</v>
      </c>
      <c r="N344" s="41"/>
      <c r="O344" s="39"/>
      <c r="P3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4" s="42">
        <v>0</v>
      </c>
      <c r="R344" s="42">
        <v>0</v>
      </c>
      <c r="S344" s="42">
        <v>0</v>
      </c>
      <c r="T344" s="42">
        <f>SUM(テーブル22[[#This Row],[4月]:[6月]])</f>
        <v>0</v>
      </c>
      <c r="U344" s="41"/>
      <c r="V344" s="42"/>
      <c r="W344" s="42">
        <f>IF(テーブル22[[#This Row],[1-3月残高]]="",テーブル22[[#This Row],[4-6月計]]-テーブル22[[#This Row],[入金額2]],IF(テーブル22[[#This Row],[1-3月残高]]&gt;0,テーブル22[[#This Row],[1-3月残高]]+テーブル22[[#This Row],[4-6月計]]-テーブル22[[#This Row],[入金額2]]))</f>
        <v>0</v>
      </c>
      <c r="X344" s="42"/>
      <c r="Y344" s="42"/>
      <c r="Z344" s="42"/>
      <c r="AA344" s="42">
        <f>SUM(テーブル22[[#This Row],[7月]:[9月]])</f>
        <v>0</v>
      </c>
      <c r="AB344" s="41"/>
      <c r="AC344" s="42"/>
      <c r="AD344" s="42">
        <f>IF(テーブル22[[#This Row],[1-6月残高]]=0,テーブル22[[#This Row],[7-9月計]]-テーブル22[[#This Row],[入金額3]],IF(テーブル22[[#This Row],[1-6月残高]]&gt;0,テーブル22[[#This Row],[1-6月残高]]+テーブル22[[#This Row],[7-9月計]]-テーブル22[[#This Row],[入金額3]]))</f>
        <v>0</v>
      </c>
      <c r="AE344" s="42"/>
      <c r="AF344" s="42"/>
      <c r="AG344" s="42"/>
      <c r="AH344" s="42">
        <f>SUM(テーブル22[[#This Row],[10月]:[12月]])</f>
        <v>0</v>
      </c>
      <c r="AI344" s="41"/>
      <c r="AJ344" s="42"/>
      <c r="AK344" s="42">
        <f>IF(テーブル22[[#This Row],[1-9月残高]]=0,テーブル22[[#This Row],[10-12月計]]-テーブル22[[#This Row],[入金額4]],IF(テーブル22[[#This Row],[1-9月残高]]&gt;0,テーブル22[[#This Row],[1-9月残高]]+テーブル22[[#This Row],[10-12月計]]-テーブル22[[#This Row],[入金額4]]))</f>
        <v>0</v>
      </c>
      <c r="AL344" s="42">
        <f>SUM(テーブル22[[#This Row],[1-3月計]],テーブル22[[#This Row],[4-6月計]],テーブル22[[#This Row],[7-9月計]],テーブル22[[#This Row],[10-12月計]]-テーブル22[[#This Row],[入金合計]])</f>
        <v>0</v>
      </c>
      <c r="AM344" s="42">
        <f>SUM(テーブル22[[#This Row],[入金額]],テーブル22[[#This Row],[入金額2]],テーブル22[[#This Row],[入金額3]],テーブル22[[#This Row],[入金額4]])</f>
        <v>0</v>
      </c>
      <c r="AN344" s="38">
        <f t="shared" si="5"/>
        <v>0</v>
      </c>
    </row>
    <row r="345" spans="1:40" hidden="1" x14ac:dyDescent="0.15">
      <c r="A345" s="43">
        <v>2026</v>
      </c>
      <c r="B345" s="38"/>
      <c r="C345" s="43"/>
      <c r="D345" s="38" t="s">
        <v>194</v>
      </c>
      <c r="E345" s="37" t="s">
        <v>265</v>
      </c>
      <c r="F345" s="37" t="s">
        <v>1173</v>
      </c>
      <c r="G345" s="37" t="s">
        <v>194</v>
      </c>
      <c r="H345" s="37"/>
      <c r="I345" s="38"/>
      <c r="J345" s="39">
        <v>0</v>
      </c>
      <c r="K345" s="39">
        <v>0</v>
      </c>
      <c r="L345" s="39">
        <v>0</v>
      </c>
      <c r="M345" s="44">
        <f>SUM(テーブル22[[#This Row],[1月]:[3月]])</f>
        <v>0</v>
      </c>
      <c r="N345" s="41"/>
      <c r="O345" s="39"/>
      <c r="P3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5" s="42">
        <v>0</v>
      </c>
      <c r="R345" s="42">
        <v>0</v>
      </c>
      <c r="S345" s="42">
        <v>0</v>
      </c>
      <c r="T345" s="42">
        <f>SUM(テーブル22[[#This Row],[4月]:[6月]])</f>
        <v>0</v>
      </c>
      <c r="U345" s="41"/>
      <c r="V345" s="42"/>
      <c r="W345" s="42">
        <f>IF(テーブル22[[#This Row],[1-3月残高]]="",テーブル22[[#This Row],[4-6月計]]-テーブル22[[#This Row],[入金額2]],IF(テーブル22[[#This Row],[1-3月残高]]&gt;0,テーブル22[[#This Row],[1-3月残高]]+テーブル22[[#This Row],[4-6月計]]-テーブル22[[#This Row],[入金額2]]))</f>
        <v>0</v>
      </c>
      <c r="X345" s="42"/>
      <c r="Y345" s="42"/>
      <c r="Z345" s="42"/>
      <c r="AA345" s="42">
        <f>SUM(テーブル22[[#This Row],[7月]:[9月]])</f>
        <v>0</v>
      </c>
      <c r="AB345" s="41"/>
      <c r="AC345" s="42"/>
      <c r="AD345" s="42">
        <f>IF(テーブル22[[#This Row],[1-6月残高]]=0,テーブル22[[#This Row],[7-9月計]]-テーブル22[[#This Row],[入金額3]],IF(テーブル22[[#This Row],[1-6月残高]]&gt;0,テーブル22[[#This Row],[1-6月残高]]+テーブル22[[#This Row],[7-9月計]]-テーブル22[[#This Row],[入金額3]]))</f>
        <v>0</v>
      </c>
      <c r="AE345" s="42"/>
      <c r="AF345" s="42"/>
      <c r="AG345" s="42"/>
      <c r="AH345" s="42">
        <f>SUM(テーブル22[[#This Row],[10月]:[12月]])</f>
        <v>0</v>
      </c>
      <c r="AI345" s="41"/>
      <c r="AJ345" s="42"/>
      <c r="AK345" s="42">
        <f>IF(テーブル22[[#This Row],[1-9月残高]]=0,テーブル22[[#This Row],[10-12月計]]-テーブル22[[#This Row],[入金額4]],IF(テーブル22[[#This Row],[1-9月残高]]&gt;0,テーブル22[[#This Row],[1-9月残高]]+テーブル22[[#This Row],[10-12月計]]-テーブル22[[#This Row],[入金額4]]))</f>
        <v>0</v>
      </c>
      <c r="AL345" s="42">
        <f>SUM(テーブル22[[#This Row],[1-3月計]],テーブル22[[#This Row],[4-6月計]],テーブル22[[#This Row],[7-9月計]],テーブル22[[#This Row],[10-12月計]]-テーブル22[[#This Row],[入金合計]])</f>
        <v>0</v>
      </c>
      <c r="AM345" s="42">
        <f>SUM(テーブル22[[#This Row],[入金額]],テーブル22[[#This Row],[入金額2]],テーブル22[[#This Row],[入金額3]],テーブル22[[#This Row],[入金額4]])</f>
        <v>0</v>
      </c>
      <c r="AN345" s="38">
        <f t="shared" si="5"/>
        <v>0</v>
      </c>
    </row>
    <row r="346" spans="1:40" hidden="1" x14ac:dyDescent="0.15">
      <c r="A346" s="43">
        <v>2027</v>
      </c>
      <c r="B346" s="38"/>
      <c r="C346" s="43"/>
      <c r="D346" s="38" t="s">
        <v>195</v>
      </c>
      <c r="E346" s="37" t="s">
        <v>265</v>
      </c>
      <c r="F346" s="37" t="s">
        <v>1174</v>
      </c>
      <c r="G346" s="37" t="s">
        <v>195</v>
      </c>
      <c r="H346" s="37"/>
      <c r="I346" s="38"/>
      <c r="J346" s="39">
        <v>0</v>
      </c>
      <c r="K346" s="39">
        <v>0</v>
      </c>
      <c r="L346" s="39">
        <v>0</v>
      </c>
      <c r="M346" s="44">
        <f>SUM(テーブル22[[#This Row],[1月]:[3月]])</f>
        <v>0</v>
      </c>
      <c r="N346" s="41"/>
      <c r="O346" s="39"/>
      <c r="P3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6" s="42">
        <v>0</v>
      </c>
      <c r="R346" s="42">
        <v>0</v>
      </c>
      <c r="S346" s="42">
        <v>0</v>
      </c>
      <c r="T346" s="42">
        <f>SUM(テーブル22[[#This Row],[4月]:[6月]])</f>
        <v>0</v>
      </c>
      <c r="U346" s="41"/>
      <c r="V346" s="42"/>
      <c r="W346" s="42">
        <f>IF(テーブル22[[#This Row],[1-3月残高]]="",テーブル22[[#This Row],[4-6月計]]-テーブル22[[#This Row],[入金額2]],IF(テーブル22[[#This Row],[1-3月残高]]&gt;0,テーブル22[[#This Row],[1-3月残高]]+テーブル22[[#This Row],[4-6月計]]-テーブル22[[#This Row],[入金額2]]))</f>
        <v>0</v>
      </c>
      <c r="X346" s="42"/>
      <c r="Y346" s="42"/>
      <c r="Z346" s="42"/>
      <c r="AA346" s="42">
        <f>SUM(テーブル22[[#This Row],[7月]:[9月]])</f>
        <v>0</v>
      </c>
      <c r="AB346" s="41"/>
      <c r="AC346" s="42"/>
      <c r="AD346" s="42">
        <f>IF(テーブル22[[#This Row],[1-6月残高]]=0,テーブル22[[#This Row],[7-9月計]]-テーブル22[[#This Row],[入金額3]],IF(テーブル22[[#This Row],[1-6月残高]]&gt;0,テーブル22[[#This Row],[1-6月残高]]+テーブル22[[#This Row],[7-9月計]]-テーブル22[[#This Row],[入金額3]]))</f>
        <v>0</v>
      </c>
      <c r="AE346" s="42"/>
      <c r="AF346" s="42"/>
      <c r="AG346" s="42"/>
      <c r="AH346" s="42">
        <f>SUM(テーブル22[[#This Row],[10月]:[12月]])</f>
        <v>0</v>
      </c>
      <c r="AI346" s="41"/>
      <c r="AJ346" s="42"/>
      <c r="AK346" s="42">
        <f>IF(テーブル22[[#This Row],[1-9月残高]]=0,テーブル22[[#This Row],[10-12月計]]-テーブル22[[#This Row],[入金額4]],IF(テーブル22[[#This Row],[1-9月残高]]&gt;0,テーブル22[[#This Row],[1-9月残高]]+テーブル22[[#This Row],[10-12月計]]-テーブル22[[#This Row],[入金額4]]))</f>
        <v>0</v>
      </c>
      <c r="AL346" s="42">
        <f>SUM(テーブル22[[#This Row],[1-3月計]],テーブル22[[#This Row],[4-6月計]],テーブル22[[#This Row],[7-9月計]],テーブル22[[#This Row],[10-12月計]]-テーブル22[[#This Row],[入金合計]])</f>
        <v>0</v>
      </c>
      <c r="AM346" s="42">
        <f>SUM(テーブル22[[#This Row],[入金額]],テーブル22[[#This Row],[入金額2]],テーブル22[[#This Row],[入金額3]],テーブル22[[#This Row],[入金額4]])</f>
        <v>0</v>
      </c>
      <c r="AN346" s="38">
        <f t="shared" si="5"/>
        <v>0</v>
      </c>
    </row>
    <row r="347" spans="1:40" hidden="1" x14ac:dyDescent="0.15">
      <c r="A347" s="43">
        <v>2028</v>
      </c>
      <c r="B347" s="38"/>
      <c r="C347" s="43"/>
      <c r="D347" s="38" t="s">
        <v>1175</v>
      </c>
      <c r="E347" s="37" t="s">
        <v>265</v>
      </c>
      <c r="F347" s="37" t="s">
        <v>1176</v>
      </c>
      <c r="G347" s="37" t="s">
        <v>178</v>
      </c>
      <c r="H347" s="37"/>
      <c r="I347" s="38"/>
      <c r="J347" s="39">
        <v>0</v>
      </c>
      <c r="K347" s="39">
        <v>0</v>
      </c>
      <c r="L347" s="39">
        <v>0</v>
      </c>
      <c r="M347" s="44">
        <f>SUM(テーブル22[[#This Row],[1月]:[3月]])</f>
        <v>0</v>
      </c>
      <c r="N347" s="41"/>
      <c r="O347" s="39"/>
      <c r="P3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7" s="42">
        <v>0</v>
      </c>
      <c r="R347" s="42">
        <v>0</v>
      </c>
      <c r="S347" s="42">
        <v>0</v>
      </c>
      <c r="T347" s="42">
        <f>SUM(テーブル22[[#This Row],[4月]:[6月]])</f>
        <v>0</v>
      </c>
      <c r="U347" s="41"/>
      <c r="V347" s="42"/>
      <c r="W347" s="42">
        <f>IF(テーブル22[[#This Row],[1-3月残高]]="",テーブル22[[#This Row],[4-6月計]]-テーブル22[[#This Row],[入金額2]],IF(テーブル22[[#This Row],[1-3月残高]]&gt;0,テーブル22[[#This Row],[1-3月残高]]+テーブル22[[#This Row],[4-6月計]]-テーブル22[[#This Row],[入金額2]]))</f>
        <v>0</v>
      </c>
      <c r="X347" s="42"/>
      <c r="Y347" s="42"/>
      <c r="Z347" s="42"/>
      <c r="AA347" s="42">
        <f>SUM(テーブル22[[#This Row],[7月]:[9月]])</f>
        <v>0</v>
      </c>
      <c r="AB347" s="41"/>
      <c r="AC347" s="42"/>
      <c r="AD347" s="42">
        <f>IF(テーブル22[[#This Row],[1-6月残高]]=0,テーブル22[[#This Row],[7-9月計]]-テーブル22[[#This Row],[入金額3]],IF(テーブル22[[#This Row],[1-6月残高]]&gt;0,テーブル22[[#This Row],[1-6月残高]]+テーブル22[[#This Row],[7-9月計]]-テーブル22[[#This Row],[入金額3]]))</f>
        <v>0</v>
      </c>
      <c r="AE347" s="42"/>
      <c r="AF347" s="42"/>
      <c r="AG347" s="42"/>
      <c r="AH347" s="42">
        <f>SUM(テーブル22[[#This Row],[10月]:[12月]])</f>
        <v>0</v>
      </c>
      <c r="AI347" s="41"/>
      <c r="AJ347" s="42"/>
      <c r="AK347" s="42">
        <f>IF(テーブル22[[#This Row],[1-9月残高]]=0,テーブル22[[#This Row],[10-12月計]]-テーブル22[[#This Row],[入金額4]],IF(テーブル22[[#This Row],[1-9月残高]]&gt;0,テーブル22[[#This Row],[1-9月残高]]+テーブル22[[#This Row],[10-12月計]]-テーブル22[[#This Row],[入金額4]]))</f>
        <v>0</v>
      </c>
      <c r="AL347" s="42">
        <f>SUM(テーブル22[[#This Row],[1-3月計]],テーブル22[[#This Row],[4-6月計]],テーブル22[[#This Row],[7-9月計]],テーブル22[[#This Row],[10-12月計]]-テーブル22[[#This Row],[入金合計]])</f>
        <v>0</v>
      </c>
      <c r="AM347" s="42">
        <f>SUM(テーブル22[[#This Row],[入金額]],テーブル22[[#This Row],[入金額2]],テーブル22[[#This Row],[入金額3]],テーブル22[[#This Row],[入金額4]])</f>
        <v>0</v>
      </c>
      <c r="AN347" s="38">
        <f t="shared" si="5"/>
        <v>0</v>
      </c>
    </row>
    <row r="348" spans="1:40" hidden="1" x14ac:dyDescent="0.15">
      <c r="A348" s="43">
        <v>2029</v>
      </c>
      <c r="B348" s="38"/>
      <c r="C348" s="43"/>
      <c r="D348" s="38" t="s">
        <v>1177</v>
      </c>
      <c r="E348" s="37" t="s">
        <v>148</v>
      </c>
      <c r="F348" s="37" t="s">
        <v>1178</v>
      </c>
      <c r="G348" s="37" t="s">
        <v>179</v>
      </c>
      <c r="H348" s="37"/>
      <c r="I348" s="38"/>
      <c r="J348" s="39">
        <v>0</v>
      </c>
      <c r="K348" s="39">
        <v>0</v>
      </c>
      <c r="L348" s="39">
        <v>0</v>
      </c>
      <c r="M348" s="44">
        <f>SUM(テーブル22[[#This Row],[1月]:[3月]])</f>
        <v>0</v>
      </c>
      <c r="N348" s="41"/>
      <c r="O348" s="39"/>
      <c r="P3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8" s="42">
        <v>0</v>
      </c>
      <c r="R348" s="42">
        <v>0</v>
      </c>
      <c r="S348" s="42">
        <v>0</v>
      </c>
      <c r="T348" s="42">
        <f>SUM(テーブル22[[#This Row],[4月]:[6月]])</f>
        <v>0</v>
      </c>
      <c r="U348" s="41"/>
      <c r="V348" s="42"/>
      <c r="W348" s="42">
        <f>IF(テーブル22[[#This Row],[1-3月残高]]="",テーブル22[[#This Row],[4-6月計]]-テーブル22[[#This Row],[入金額2]],IF(テーブル22[[#This Row],[1-3月残高]]&gt;0,テーブル22[[#This Row],[1-3月残高]]+テーブル22[[#This Row],[4-6月計]]-テーブル22[[#This Row],[入金額2]]))</f>
        <v>0</v>
      </c>
      <c r="X348" s="42"/>
      <c r="Y348" s="42"/>
      <c r="Z348" s="42"/>
      <c r="AA348" s="42">
        <f>SUM(テーブル22[[#This Row],[7月]:[9月]])</f>
        <v>0</v>
      </c>
      <c r="AB348" s="41"/>
      <c r="AC348" s="42"/>
      <c r="AD348" s="42">
        <f>IF(テーブル22[[#This Row],[1-6月残高]]=0,テーブル22[[#This Row],[7-9月計]]-テーブル22[[#This Row],[入金額3]],IF(テーブル22[[#This Row],[1-6月残高]]&gt;0,テーブル22[[#This Row],[1-6月残高]]+テーブル22[[#This Row],[7-9月計]]-テーブル22[[#This Row],[入金額3]]))</f>
        <v>0</v>
      </c>
      <c r="AE348" s="42"/>
      <c r="AF348" s="42"/>
      <c r="AG348" s="42"/>
      <c r="AH348" s="42">
        <f>SUM(テーブル22[[#This Row],[10月]:[12月]])</f>
        <v>0</v>
      </c>
      <c r="AI348" s="41"/>
      <c r="AJ348" s="42"/>
      <c r="AK348" s="42">
        <f>IF(テーブル22[[#This Row],[1-9月残高]]=0,テーブル22[[#This Row],[10-12月計]]-テーブル22[[#This Row],[入金額4]],IF(テーブル22[[#This Row],[1-9月残高]]&gt;0,テーブル22[[#This Row],[1-9月残高]]+テーブル22[[#This Row],[10-12月計]]-テーブル22[[#This Row],[入金額4]]))</f>
        <v>0</v>
      </c>
      <c r="AL348" s="42">
        <f>SUM(テーブル22[[#This Row],[1-3月計]],テーブル22[[#This Row],[4-6月計]],テーブル22[[#This Row],[7-9月計]],テーブル22[[#This Row],[10-12月計]]-テーブル22[[#This Row],[入金合計]])</f>
        <v>0</v>
      </c>
      <c r="AM348" s="42">
        <f>SUM(テーブル22[[#This Row],[入金額]],テーブル22[[#This Row],[入金額2]],テーブル22[[#This Row],[入金額3]],テーブル22[[#This Row],[入金額4]])</f>
        <v>0</v>
      </c>
      <c r="AN348" s="38">
        <f t="shared" si="5"/>
        <v>0</v>
      </c>
    </row>
    <row r="349" spans="1:40" s="4" customFormat="1" hidden="1" x14ac:dyDescent="0.15">
      <c r="A349" s="45">
        <v>2030</v>
      </c>
      <c r="B349" s="46" t="s">
        <v>1864</v>
      </c>
      <c r="C349" s="46"/>
      <c r="D349" s="46" t="s">
        <v>1179</v>
      </c>
      <c r="E349" s="37" t="s">
        <v>265</v>
      </c>
      <c r="F349" s="37" t="s">
        <v>1180</v>
      </c>
      <c r="G349" s="37" t="s">
        <v>1181</v>
      </c>
      <c r="H349" s="37"/>
      <c r="I349" s="46"/>
      <c r="J349" s="64">
        <v>0</v>
      </c>
      <c r="K349" s="64">
        <v>0</v>
      </c>
      <c r="L349" s="64">
        <v>0</v>
      </c>
      <c r="M349" s="49">
        <f>SUM(テーブル22[[#This Row],[1月]:[3月]])</f>
        <v>0</v>
      </c>
      <c r="N349" s="52"/>
      <c r="O349" s="48"/>
      <c r="P34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49" s="51">
        <v>0</v>
      </c>
      <c r="R349" s="51">
        <v>0</v>
      </c>
      <c r="S349" s="51">
        <v>0</v>
      </c>
      <c r="T349" s="51">
        <f>SUM(テーブル22[[#This Row],[4月]:[6月]])</f>
        <v>0</v>
      </c>
      <c r="U349" s="52"/>
      <c r="V349" s="51"/>
      <c r="W349" s="51">
        <f>IF(テーブル22[[#This Row],[1-3月残高]]="",テーブル22[[#This Row],[4-6月計]]-テーブル22[[#This Row],[入金額2]],IF(テーブル22[[#This Row],[1-3月残高]]&gt;0,テーブル22[[#This Row],[1-3月残高]]+テーブル22[[#This Row],[4-6月計]]-テーブル22[[#This Row],[入金額2]]))</f>
        <v>0</v>
      </c>
      <c r="X349" s="51"/>
      <c r="Y349" s="51"/>
      <c r="Z349" s="51"/>
      <c r="AA349" s="51">
        <f>SUM(テーブル22[[#This Row],[7月]:[9月]])</f>
        <v>0</v>
      </c>
      <c r="AB349" s="52"/>
      <c r="AC349" s="51"/>
      <c r="AD349" s="51">
        <f>IF(テーブル22[[#This Row],[1-6月残高]]=0,テーブル22[[#This Row],[7-9月計]]-テーブル22[[#This Row],[入金額3]],IF(テーブル22[[#This Row],[1-6月残高]]&gt;0,テーブル22[[#This Row],[1-6月残高]]+テーブル22[[#This Row],[7-9月計]]-テーブル22[[#This Row],[入金額3]]))</f>
        <v>0</v>
      </c>
      <c r="AE349" s="51"/>
      <c r="AF349" s="51"/>
      <c r="AG349" s="51"/>
      <c r="AH349" s="51">
        <f>SUM(テーブル22[[#This Row],[10月]:[12月]])</f>
        <v>0</v>
      </c>
      <c r="AI349" s="52"/>
      <c r="AJ349" s="51"/>
      <c r="AK349" s="51">
        <f>IF(テーブル22[[#This Row],[1-9月残高]]=0,テーブル22[[#This Row],[10-12月計]]-テーブル22[[#This Row],[入金額4]],IF(テーブル22[[#This Row],[1-9月残高]]&gt;0,テーブル22[[#This Row],[1-9月残高]]+テーブル22[[#This Row],[10-12月計]]-テーブル22[[#This Row],[入金額4]]))</f>
        <v>0</v>
      </c>
      <c r="AL349" s="51">
        <f>SUM(テーブル22[[#This Row],[1-3月計]],テーブル22[[#This Row],[4-6月計]],テーブル22[[#This Row],[7-9月計]],テーブル22[[#This Row],[10-12月計]]-テーブル22[[#This Row],[入金合計]])</f>
        <v>0</v>
      </c>
      <c r="AM349" s="51">
        <f>SUM(テーブル22[[#This Row],[入金額]],テーブル22[[#This Row],[入金額2]],テーブル22[[#This Row],[入金額3]],テーブル22[[#This Row],[入金額4]])</f>
        <v>0</v>
      </c>
      <c r="AN349" s="46">
        <f t="shared" si="5"/>
        <v>0</v>
      </c>
    </row>
    <row r="350" spans="1:40" s="4" customFormat="1" hidden="1" x14ac:dyDescent="0.15">
      <c r="A350" s="45">
        <v>2031</v>
      </c>
      <c r="B350" s="6" t="s">
        <v>1864</v>
      </c>
      <c r="C350" s="46"/>
      <c r="D350" s="46" t="s">
        <v>107</v>
      </c>
      <c r="E350" s="37" t="s">
        <v>265</v>
      </c>
      <c r="F350" s="37" t="s">
        <v>1182</v>
      </c>
      <c r="G350" s="37" t="s">
        <v>1183</v>
      </c>
      <c r="H350" s="37"/>
      <c r="I350" s="46"/>
      <c r="J350" s="64">
        <v>0</v>
      </c>
      <c r="K350" s="64">
        <v>0</v>
      </c>
      <c r="L350" s="64">
        <v>0</v>
      </c>
      <c r="M350" s="49">
        <f>SUM(テーブル22[[#This Row],[1月]:[3月]])</f>
        <v>0</v>
      </c>
      <c r="N350" s="52"/>
      <c r="O350" s="48"/>
      <c r="P35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0" s="51">
        <v>0</v>
      </c>
      <c r="R350" s="51">
        <v>0</v>
      </c>
      <c r="S350" s="51">
        <v>0</v>
      </c>
      <c r="T350" s="51">
        <f>SUM(テーブル22[[#This Row],[4月]:[6月]])</f>
        <v>0</v>
      </c>
      <c r="U350" s="52"/>
      <c r="V350" s="51"/>
      <c r="W350" s="51">
        <f>IF(テーブル22[[#This Row],[1-3月残高]]="",テーブル22[[#This Row],[4-6月計]]-テーブル22[[#This Row],[入金額2]],IF(テーブル22[[#This Row],[1-3月残高]]&gt;0,テーブル22[[#This Row],[1-3月残高]]+テーブル22[[#This Row],[4-6月計]]-テーブル22[[#This Row],[入金額2]]))</f>
        <v>0</v>
      </c>
      <c r="X350" s="51"/>
      <c r="Y350" s="51"/>
      <c r="Z350" s="51"/>
      <c r="AA350" s="51">
        <f>SUM(テーブル22[[#This Row],[7月]:[9月]])</f>
        <v>0</v>
      </c>
      <c r="AB350" s="52"/>
      <c r="AC350" s="51"/>
      <c r="AD350" s="51">
        <f>IF(テーブル22[[#This Row],[1-6月残高]]=0,テーブル22[[#This Row],[7-9月計]]-テーブル22[[#This Row],[入金額3]],IF(テーブル22[[#This Row],[1-6月残高]]&gt;0,テーブル22[[#This Row],[1-6月残高]]+テーブル22[[#This Row],[7-9月計]]-テーブル22[[#This Row],[入金額3]]))</f>
        <v>0</v>
      </c>
      <c r="AE350" s="51"/>
      <c r="AF350" s="51"/>
      <c r="AG350" s="51"/>
      <c r="AH350" s="51">
        <f>SUM(テーブル22[[#This Row],[10月]:[12月]])</f>
        <v>0</v>
      </c>
      <c r="AI350" s="52"/>
      <c r="AJ350" s="51"/>
      <c r="AK350" s="51">
        <f>IF(テーブル22[[#This Row],[1-9月残高]]=0,テーブル22[[#This Row],[10-12月計]]-テーブル22[[#This Row],[入金額4]],IF(テーブル22[[#This Row],[1-9月残高]]&gt;0,テーブル22[[#This Row],[1-9月残高]]+テーブル22[[#This Row],[10-12月計]]-テーブル22[[#This Row],[入金額4]]))</f>
        <v>0</v>
      </c>
      <c r="AL350" s="51">
        <f>SUM(テーブル22[[#This Row],[1-3月計]],テーブル22[[#This Row],[4-6月計]],テーブル22[[#This Row],[7-9月計]],テーブル22[[#This Row],[10-12月計]]-テーブル22[[#This Row],[入金合計]])</f>
        <v>0</v>
      </c>
      <c r="AM350" s="51">
        <f>SUM(テーブル22[[#This Row],[入金額]],テーブル22[[#This Row],[入金額2]],テーブル22[[#This Row],[入金額3]],テーブル22[[#This Row],[入金額4]])</f>
        <v>0</v>
      </c>
      <c r="AN350" s="46">
        <f t="shared" si="5"/>
        <v>0</v>
      </c>
    </row>
    <row r="351" spans="1:40" hidden="1" x14ac:dyDescent="0.15">
      <c r="A351" s="43">
        <v>2033</v>
      </c>
      <c r="B351" s="38"/>
      <c r="C351" s="43"/>
      <c r="D351" s="38" t="s">
        <v>108</v>
      </c>
      <c r="E351" s="37" t="s">
        <v>265</v>
      </c>
      <c r="F351" s="37" t="s">
        <v>1184</v>
      </c>
      <c r="G351" s="37" t="s">
        <v>108</v>
      </c>
      <c r="H351" s="37"/>
      <c r="I351" s="38"/>
      <c r="J351" s="39">
        <v>0</v>
      </c>
      <c r="K351" s="39">
        <v>0</v>
      </c>
      <c r="L351" s="39">
        <v>0</v>
      </c>
      <c r="M351" s="44">
        <f>SUM(テーブル22[[#This Row],[1月]:[3月]])</f>
        <v>0</v>
      </c>
      <c r="N351" s="41"/>
      <c r="O351" s="39"/>
      <c r="P3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1" s="42">
        <v>0</v>
      </c>
      <c r="R351" s="42">
        <v>0</v>
      </c>
      <c r="S351" s="42">
        <v>0</v>
      </c>
      <c r="T351" s="42">
        <f>SUM(テーブル22[[#This Row],[4月]:[6月]])</f>
        <v>0</v>
      </c>
      <c r="U351" s="41"/>
      <c r="V351" s="42"/>
      <c r="W351" s="42">
        <f>IF(テーブル22[[#This Row],[1-3月残高]]="",テーブル22[[#This Row],[4-6月計]]-テーブル22[[#This Row],[入金額2]],IF(テーブル22[[#This Row],[1-3月残高]]&gt;0,テーブル22[[#This Row],[1-3月残高]]+テーブル22[[#This Row],[4-6月計]]-テーブル22[[#This Row],[入金額2]]))</f>
        <v>0</v>
      </c>
      <c r="X351" s="42"/>
      <c r="Y351" s="42"/>
      <c r="Z351" s="42"/>
      <c r="AA351" s="42">
        <f>SUM(テーブル22[[#This Row],[7月]:[9月]])</f>
        <v>0</v>
      </c>
      <c r="AB351" s="41"/>
      <c r="AC351" s="42"/>
      <c r="AD351" s="42">
        <f>IF(テーブル22[[#This Row],[1-6月残高]]=0,テーブル22[[#This Row],[7-9月計]]-テーブル22[[#This Row],[入金額3]],IF(テーブル22[[#This Row],[1-6月残高]]&gt;0,テーブル22[[#This Row],[1-6月残高]]+テーブル22[[#This Row],[7-9月計]]-テーブル22[[#This Row],[入金額3]]))</f>
        <v>0</v>
      </c>
      <c r="AE351" s="42"/>
      <c r="AF351" s="42"/>
      <c r="AG351" s="42"/>
      <c r="AH351" s="42">
        <f>SUM(テーブル22[[#This Row],[10月]:[12月]])</f>
        <v>0</v>
      </c>
      <c r="AI351" s="41"/>
      <c r="AJ351" s="42"/>
      <c r="AK351" s="42">
        <f>IF(テーブル22[[#This Row],[1-9月残高]]=0,テーブル22[[#This Row],[10-12月計]]-テーブル22[[#This Row],[入金額4]],IF(テーブル22[[#This Row],[1-9月残高]]&gt;0,テーブル22[[#This Row],[1-9月残高]]+テーブル22[[#This Row],[10-12月計]]-テーブル22[[#This Row],[入金額4]]))</f>
        <v>0</v>
      </c>
      <c r="AL351" s="42">
        <f>SUM(テーブル22[[#This Row],[1-3月計]],テーブル22[[#This Row],[4-6月計]],テーブル22[[#This Row],[7-9月計]],テーブル22[[#This Row],[10-12月計]]-テーブル22[[#This Row],[入金合計]])</f>
        <v>0</v>
      </c>
      <c r="AM351" s="42">
        <f>SUM(テーブル22[[#This Row],[入金額]],テーブル22[[#This Row],[入金額2]],テーブル22[[#This Row],[入金額3]],テーブル22[[#This Row],[入金額4]])</f>
        <v>0</v>
      </c>
      <c r="AN351" s="38">
        <f t="shared" si="5"/>
        <v>0</v>
      </c>
    </row>
    <row r="352" spans="1:40" hidden="1" x14ac:dyDescent="0.15">
      <c r="A352" s="43">
        <v>2035</v>
      </c>
      <c r="B352" s="38"/>
      <c r="C352" s="43"/>
      <c r="D352" s="38" t="s">
        <v>109</v>
      </c>
      <c r="E352" s="37" t="s">
        <v>234</v>
      </c>
      <c r="F352" s="37" t="s">
        <v>1185</v>
      </c>
      <c r="G352" s="37" t="s">
        <v>109</v>
      </c>
      <c r="H352" s="37"/>
      <c r="I352" s="38"/>
      <c r="J352" s="39">
        <v>0</v>
      </c>
      <c r="K352" s="39">
        <v>0</v>
      </c>
      <c r="L352" s="39">
        <v>0</v>
      </c>
      <c r="M352" s="44">
        <f>SUM(テーブル22[[#This Row],[1月]:[3月]])</f>
        <v>0</v>
      </c>
      <c r="N352" s="41"/>
      <c r="O352" s="39"/>
      <c r="P3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2" s="42">
        <v>0</v>
      </c>
      <c r="R352" s="42">
        <v>0</v>
      </c>
      <c r="S352" s="42">
        <v>0</v>
      </c>
      <c r="T352" s="42">
        <f>SUM(テーブル22[[#This Row],[4月]:[6月]])</f>
        <v>0</v>
      </c>
      <c r="U352" s="41"/>
      <c r="V352" s="42"/>
      <c r="W352" s="42">
        <f>IF(テーブル22[[#This Row],[1-3月残高]]="",テーブル22[[#This Row],[4-6月計]]-テーブル22[[#This Row],[入金額2]],IF(テーブル22[[#This Row],[1-3月残高]]&gt;0,テーブル22[[#This Row],[1-3月残高]]+テーブル22[[#This Row],[4-6月計]]-テーブル22[[#This Row],[入金額2]]))</f>
        <v>0</v>
      </c>
      <c r="X352" s="42"/>
      <c r="Y352" s="42"/>
      <c r="Z352" s="42"/>
      <c r="AA352" s="42">
        <f>SUM(テーブル22[[#This Row],[7月]:[9月]])</f>
        <v>0</v>
      </c>
      <c r="AB352" s="41"/>
      <c r="AC352" s="42"/>
      <c r="AD352" s="42">
        <f>IF(テーブル22[[#This Row],[1-6月残高]]=0,テーブル22[[#This Row],[7-9月計]]-テーブル22[[#This Row],[入金額3]],IF(テーブル22[[#This Row],[1-6月残高]]&gt;0,テーブル22[[#This Row],[1-6月残高]]+テーブル22[[#This Row],[7-9月計]]-テーブル22[[#This Row],[入金額3]]))</f>
        <v>0</v>
      </c>
      <c r="AE352" s="42"/>
      <c r="AF352" s="42"/>
      <c r="AG352" s="42"/>
      <c r="AH352" s="42">
        <f>SUM(テーブル22[[#This Row],[10月]:[12月]])</f>
        <v>0</v>
      </c>
      <c r="AI352" s="41"/>
      <c r="AJ352" s="42"/>
      <c r="AK352" s="42">
        <f>IF(テーブル22[[#This Row],[1-9月残高]]=0,テーブル22[[#This Row],[10-12月計]]-テーブル22[[#This Row],[入金額4]],IF(テーブル22[[#This Row],[1-9月残高]]&gt;0,テーブル22[[#This Row],[1-9月残高]]+テーブル22[[#This Row],[10-12月計]]-テーブル22[[#This Row],[入金額4]]))</f>
        <v>0</v>
      </c>
      <c r="AL352" s="42">
        <f>SUM(テーブル22[[#This Row],[1-3月計]],テーブル22[[#This Row],[4-6月計]],テーブル22[[#This Row],[7-9月計]],テーブル22[[#This Row],[10-12月計]]-テーブル22[[#This Row],[入金合計]])</f>
        <v>0</v>
      </c>
      <c r="AM352" s="42">
        <f>SUM(テーブル22[[#This Row],[入金額]],テーブル22[[#This Row],[入金額2]],テーブル22[[#This Row],[入金額3]],テーブル22[[#This Row],[入金額4]])</f>
        <v>0</v>
      </c>
      <c r="AN352" s="38">
        <f t="shared" si="5"/>
        <v>0</v>
      </c>
    </row>
    <row r="353" spans="1:40" hidden="1" x14ac:dyDescent="0.15">
      <c r="A353" s="43">
        <v>2036</v>
      </c>
      <c r="B353" s="38"/>
      <c r="C353" s="43"/>
      <c r="D353" s="38" t="s">
        <v>110</v>
      </c>
      <c r="E353" s="37" t="s">
        <v>114</v>
      </c>
      <c r="F353" s="37" t="s">
        <v>1186</v>
      </c>
      <c r="G353" s="37" t="s">
        <v>110</v>
      </c>
      <c r="H353" s="37"/>
      <c r="I353" s="38"/>
      <c r="J353" s="39">
        <v>0</v>
      </c>
      <c r="K353" s="39">
        <v>0</v>
      </c>
      <c r="L353" s="39">
        <v>0</v>
      </c>
      <c r="M353" s="44">
        <f>SUM(テーブル22[[#This Row],[1月]:[3月]])</f>
        <v>0</v>
      </c>
      <c r="N353" s="41"/>
      <c r="O353" s="39"/>
      <c r="P3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3" s="42">
        <v>0</v>
      </c>
      <c r="R353" s="42">
        <v>0</v>
      </c>
      <c r="S353" s="42">
        <v>0</v>
      </c>
      <c r="T353" s="42">
        <f>SUM(テーブル22[[#This Row],[4月]:[6月]])</f>
        <v>0</v>
      </c>
      <c r="U353" s="41"/>
      <c r="V353" s="42"/>
      <c r="W353" s="42">
        <f>IF(テーブル22[[#This Row],[1-3月残高]]="",テーブル22[[#This Row],[4-6月計]]-テーブル22[[#This Row],[入金額2]],IF(テーブル22[[#This Row],[1-3月残高]]&gt;0,テーブル22[[#This Row],[1-3月残高]]+テーブル22[[#This Row],[4-6月計]]-テーブル22[[#This Row],[入金額2]]))</f>
        <v>0</v>
      </c>
      <c r="X353" s="42"/>
      <c r="Y353" s="42"/>
      <c r="Z353" s="42"/>
      <c r="AA353" s="42">
        <f>SUM(テーブル22[[#This Row],[7月]:[9月]])</f>
        <v>0</v>
      </c>
      <c r="AB353" s="41"/>
      <c r="AC353" s="42"/>
      <c r="AD353" s="42">
        <f>IF(テーブル22[[#This Row],[1-6月残高]]=0,テーブル22[[#This Row],[7-9月計]]-テーブル22[[#This Row],[入金額3]],IF(テーブル22[[#This Row],[1-6月残高]]&gt;0,テーブル22[[#This Row],[1-6月残高]]+テーブル22[[#This Row],[7-9月計]]-テーブル22[[#This Row],[入金額3]]))</f>
        <v>0</v>
      </c>
      <c r="AE353" s="42"/>
      <c r="AF353" s="42"/>
      <c r="AG353" s="42"/>
      <c r="AH353" s="42">
        <f>SUM(テーブル22[[#This Row],[10月]:[12月]])</f>
        <v>0</v>
      </c>
      <c r="AI353" s="41"/>
      <c r="AJ353" s="42"/>
      <c r="AK353" s="42">
        <f>IF(テーブル22[[#This Row],[1-9月残高]]=0,テーブル22[[#This Row],[10-12月計]]-テーブル22[[#This Row],[入金額4]],IF(テーブル22[[#This Row],[1-9月残高]]&gt;0,テーブル22[[#This Row],[1-9月残高]]+テーブル22[[#This Row],[10-12月計]]-テーブル22[[#This Row],[入金額4]]))</f>
        <v>0</v>
      </c>
      <c r="AL353" s="42">
        <f>SUM(テーブル22[[#This Row],[1-3月計]],テーブル22[[#This Row],[4-6月計]],テーブル22[[#This Row],[7-9月計]],テーブル22[[#This Row],[10-12月計]]-テーブル22[[#This Row],[入金合計]])</f>
        <v>0</v>
      </c>
      <c r="AM353" s="42">
        <f>SUM(テーブル22[[#This Row],[入金額]],テーブル22[[#This Row],[入金額2]],テーブル22[[#This Row],[入金額3]],テーブル22[[#This Row],[入金額4]])</f>
        <v>0</v>
      </c>
      <c r="AN353" s="38">
        <f t="shared" si="5"/>
        <v>0</v>
      </c>
    </row>
    <row r="354" spans="1:40" s="2" customFormat="1" hidden="1" x14ac:dyDescent="0.15">
      <c r="A354" s="73">
        <v>2037</v>
      </c>
      <c r="B354" s="21" t="s">
        <v>1876</v>
      </c>
      <c r="C354" s="73"/>
      <c r="D354" s="21" t="s">
        <v>255</v>
      </c>
      <c r="E354" s="37" t="s">
        <v>114</v>
      </c>
      <c r="F354" s="37" t="s">
        <v>1187</v>
      </c>
      <c r="G354" s="37" t="s">
        <v>255</v>
      </c>
      <c r="H354" s="37"/>
      <c r="I354" s="21"/>
      <c r="J354" s="74">
        <v>210</v>
      </c>
      <c r="K354" s="74">
        <v>30</v>
      </c>
      <c r="L354" s="74">
        <v>0</v>
      </c>
      <c r="M354" s="75">
        <f>SUM(テーブル22[[#This Row],[1月]:[3月]])</f>
        <v>240</v>
      </c>
      <c r="N354" s="76">
        <v>41389</v>
      </c>
      <c r="O354" s="74">
        <v>240</v>
      </c>
      <c r="P354"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4" s="77">
        <v>0</v>
      </c>
      <c r="R354" s="77">
        <v>0</v>
      </c>
      <c r="S354" s="77">
        <v>0</v>
      </c>
      <c r="T354" s="77">
        <f>SUM(テーブル22[[#This Row],[4月]:[6月]])</f>
        <v>0</v>
      </c>
      <c r="U354" s="76"/>
      <c r="V354" s="77"/>
      <c r="W354" s="77">
        <f>IF(テーブル22[[#This Row],[1-3月残高]]="",テーブル22[[#This Row],[4-6月計]]-テーブル22[[#This Row],[入金額2]],IF(テーブル22[[#This Row],[1-3月残高]]&gt;0,テーブル22[[#This Row],[1-3月残高]]+テーブル22[[#This Row],[4-6月計]]-テーブル22[[#This Row],[入金額2]]))</f>
        <v>0</v>
      </c>
      <c r="X354" s="77"/>
      <c r="Y354" s="77"/>
      <c r="Z354" s="77"/>
      <c r="AA354" s="77">
        <f>SUM(テーブル22[[#This Row],[7月]:[9月]])</f>
        <v>0</v>
      </c>
      <c r="AB354" s="76"/>
      <c r="AC354" s="77"/>
      <c r="AD354" s="77">
        <f>IF(テーブル22[[#This Row],[1-6月残高]]=0,テーブル22[[#This Row],[7-9月計]]-テーブル22[[#This Row],[入金額3]],IF(テーブル22[[#This Row],[1-6月残高]]&gt;0,テーブル22[[#This Row],[1-6月残高]]+テーブル22[[#This Row],[7-9月計]]-テーブル22[[#This Row],[入金額3]]))</f>
        <v>0</v>
      </c>
      <c r="AE354" s="77"/>
      <c r="AF354" s="77"/>
      <c r="AG354" s="77"/>
      <c r="AH354" s="77">
        <f>SUM(テーブル22[[#This Row],[10月]:[12月]])</f>
        <v>0</v>
      </c>
      <c r="AI354" s="76"/>
      <c r="AJ354" s="77"/>
      <c r="AK354" s="77">
        <f>IF(テーブル22[[#This Row],[1-9月残高]]=0,テーブル22[[#This Row],[10-12月計]]-テーブル22[[#This Row],[入金額4]],IF(テーブル22[[#This Row],[1-9月残高]]&gt;0,テーブル22[[#This Row],[1-9月残高]]+テーブル22[[#This Row],[10-12月計]]-テーブル22[[#This Row],[入金額4]]))</f>
        <v>0</v>
      </c>
      <c r="AL354" s="77">
        <f>SUM(テーブル22[[#This Row],[1-3月計]],テーブル22[[#This Row],[4-6月計]],テーブル22[[#This Row],[7-9月計]],テーブル22[[#This Row],[10-12月計]]-テーブル22[[#This Row],[入金合計]])</f>
        <v>0</v>
      </c>
      <c r="AM354" s="77">
        <f>SUM(テーブル22[[#This Row],[入金額]],テーブル22[[#This Row],[入金額2]],テーブル22[[#This Row],[入金額3]],テーブル22[[#This Row],[入金額4]])</f>
        <v>240</v>
      </c>
      <c r="AN354" s="21">
        <f t="shared" si="5"/>
        <v>240</v>
      </c>
    </row>
    <row r="355" spans="1:40" hidden="1" x14ac:dyDescent="0.15">
      <c r="A355" s="43">
        <v>2038</v>
      </c>
      <c r="B355" s="38"/>
      <c r="C355" s="43"/>
      <c r="D355" s="38" t="s">
        <v>1188</v>
      </c>
      <c r="E355" s="37" t="s">
        <v>202</v>
      </c>
      <c r="F355" s="37" t="s">
        <v>1189</v>
      </c>
      <c r="G355" s="37" t="s">
        <v>1190</v>
      </c>
      <c r="H355" s="37"/>
      <c r="I355" s="38"/>
      <c r="J355" s="39">
        <v>0</v>
      </c>
      <c r="K355" s="39">
        <v>0</v>
      </c>
      <c r="L355" s="39">
        <v>0</v>
      </c>
      <c r="M355" s="44">
        <f>SUM(テーブル22[[#This Row],[1月]:[3月]])</f>
        <v>0</v>
      </c>
      <c r="N355" s="41"/>
      <c r="O355" s="39"/>
      <c r="P3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5" s="42">
        <v>0</v>
      </c>
      <c r="R355" s="42">
        <v>0</v>
      </c>
      <c r="S355" s="42">
        <v>0</v>
      </c>
      <c r="T355" s="42">
        <f>SUM(テーブル22[[#This Row],[4月]:[6月]])</f>
        <v>0</v>
      </c>
      <c r="U355" s="41"/>
      <c r="V355" s="42"/>
      <c r="W355" s="42">
        <f>IF(テーブル22[[#This Row],[1-3月残高]]="",テーブル22[[#This Row],[4-6月計]]-テーブル22[[#This Row],[入金額2]],IF(テーブル22[[#This Row],[1-3月残高]]&gt;0,テーブル22[[#This Row],[1-3月残高]]+テーブル22[[#This Row],[4-6月計]]-テーブル22[[#This Row],[入金額2]]))</f>
        <v>0</v>
      </c>
      <c r="X355" s="42"/>
      <c r="Y355" s="42"/>
      <c r="Z355" s="42"/>
      <c r="AA355" s="42">
        <f>SUM(テーブル22[[#This Row],[7月]:[9月]])</f>
        <v>0</v>
      </c>
      <c r="AB355" s="41"/>
      <c r="AC355" s="42"/>
      <c r="AD355" s="42">
        <f>IF(テーブル22[[#This Row],[1-6月残高]]=0,テーブル22[[#This Row],[7-9月計]]-テーブル22[[#This Row],[入金額3]],IF(テーブル22[[#This Row],[1-6月残高]]&gt;0,テーブル22[[#This Row],[1-6月残高]]+テーブル22[[#This Row],[7-9月計]]-テーブル22[[#This Row],[入金額3]]))</f>
        <v>0</v>
      </c>
      <c r="AE355" s="42"/>
      <c r="AF355" s="42"/>
      <c r="AG355" s="42"/>
      <c r="AH355" s="42">
        <f>SUM(テーブル22[[#This Row],[10月]:[12月]])</f>
        <v>0</v>
      </c>
      <c r="AI355" s="41"/>
      <c r="AJ355" s="42"/>
      <c r="AK355" s="42">
        <f>IF(テーブル22[[#This Row],[1-9月残高]]=0,テーブル22[[#This Row],[10-12月計]]-テーブル22[[#This Row],[入金額4]],IF(テーブル22[[#This Row],[1-9月残高]]&gt;0,テーブル22[[#This Row],[1-9月残高]]+テーブル22[[#This Row],[10-12月計]]-テーブル22[[#This Row],[入金額4]]))</f>
        <v>0</v>
      </c>
      <c r="AL355" s="42">
        <f>SUM(テーブル22[[#This Row],[1-3月計]],テーブル22[[#This Row],[4-6月計]],テーブル22[[#This Row],[7-9月計]],テーブル22[[#This Row],[10-12月計]]-テーブル22[[#This Row],[入金合計]])</f>
        <v>0</v>
      </c>
      <c r="AM355" s="42">
        <f>SUM(テーブル22[[#This Row],[入金額]],テーブル22[[#This Row],[入金額2]],テーブル22[[#This Row],[入金額3]],テーブル22[[#This Row],[入金額4]])</f>
        <v>0</v>
      </c>
      <c r="AN355" s="38">
        <f t="shared" si="5"/>
        <v>0</v>
      </c>
    </row>
    <row r="356" spans="1:40" s="2" customFormat="1" hidden="1" x14ac:dyDescent="0.15">
      <c r="A356" s="73">
        <v>2039</v>
      </c>
      <c r="B356" s="21" t="s">
        <v>1876</v>
      </c>
      <c r="C356" s="73"/>
      <c r="D356" s="21" t="s">
        <v>1191</v>
      </c>
      <c r="E356" s="37" t="s">
        <v>81</v>
      </c>
      <c r="F356" s="37" t="s">
        <v>1192</v>
      </c>
      <c r="G356" s="37" t="s">
        <v>1193</v>
      </c>
      <c r="H356" s="37"/>
      <c r="I356" s="21"/>
      <c r="J356" s="74">
        <v>180</v>
      </c>
      <c r="K356" s="74">
        <v>0</v>
      </c>
      <c r="L356" s="74">
        <v>120</v>
      </c>
      <c r="M356" s="75">
        <f>SUM(テーブル22[[#This Row],[1月]:[3月]])</f>
        <v>300</v>
      </c>
      <c r="N356" s="76">
        <v>41389</v>
      </c>
      <c r="O356" s="74">
        <v>300</v>
      </c>
      <c r="P356"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6" s="77">
        <v>60</v>
      </c>
      <c r="R356" s="77">
        <v>270</v>
      </c>
      <c r="S356" s="77">
        <v>90</v>
      </c>
      <c r="T356" s="77">
        <f>SUM(テーブル22[[#This Row],[4月]:[6月]])</f>
        <v>420</v>
      </c>
      <c r="U356" s="76"/>
      <c r="V356" s="77"/>
      <c r="W356" s="77">
        <f>IF(テーブル22[[#This Row],[1-3月残高]]="",テーブル22[[#This Row],[4-6月計]]-テーブル22[[#This Row],[入金額2]],IF(テーブル22[[#This Row],[1-3月残高]]&gt;0,テーブル22[[#This Row],[1-3月残高]]+テーブル22[[#This Row],[4-6月計]]-テーブル22[[#This Row],[入金額2]]))</f>
        <v>420</v>
      </c>
      <c r="X356" s="77"/>
      <c r="Y356" s="77"/>
      <c r="Z356" s="77"/>
      <c r="AA356" s="77">
        <f>SUM(テーブル22[[#This Row],[7月]:[9月]])</f>
        <v>0</v>
      </c>
      <c r="AB356" s="76"/>
      <c r="AC356" s="77"/>
      <c r="AD356" s="77">
        <f>IF(テーブル22[[#This Row],[1-6月残高]]=0,テーブル22[[#This Row],[7-9月計]]-テーブル22[[#This Row],[入金額3]],IF(テーブル22[[#This Row],[1-6月残高]]&gt;0,テーブル22[[#This Row],[1-6月残高]]+テーブル22[[#This Row],[7-9月計]]-テーブル22[[#This Row],[入金額3]]))</f>
        <v>420</v>
      </c>
      <c r="AE356" s="77"/>
      <c r="AF356" s="77"/>
      <c r="AG356" s="77"/>
      <c r="AH356" s="77">
        <f>SUM(テーブル22[[#This Row],[10月]:[12月]])</f>
        <v>0</v>
      </c>
      <c r="AI356" s="76"/>
      <c r="AJ356" s="77"/>
      <c r="AK356" s="77">
        <f>IF(テーブル22[[#This Row],[1-9月残高]]=0,テーブル22[[#This Row],[10-12月計]]-テーブル22[[#This Row],[入金額4]],IF(テーブル22[[#This Row],[1-9月残高]]&gt;0,テーブル22[[#This Row],[1-9月残高]]+テーブル22[[#This Row],[10-12月計]]-テーブル22[[#This Row],[入金額4]]))</f>
        <v>420</v>
      </c>
      <c r="AL356" s="77">
        <f>SUM(テーブル22[[#This Row],[1-3月計]],テーブル22[[#This Row],[4-6月計]],テーブル22[[#This Row],[7-9月計]],テーブル22[[#This Row],[10-12月計]]-テーブル22[[#This Row],[入金合計]])</f>
        <v>420</v>
      </c>
      <c r="AM356" s="77">
        <f>SUM(テーブル22[[#This Row],[入金額]],テーブル22[[#This Row],[入金額2]],テーブル22[[#This Row],[入金額3]],テーブル22[[#This Row],[入金額4]])</f>
        <v>300</v>
      </c>
      <c r="AN356" s="21">
        <f t="shared" si="5"/>
        <v>720</v>
      </c>
    </row>
    <row r="357" spans="1:40" hidden="1" x14ac:dyDescent="0.15">
      <c r="A357" s="43">
        <v>2040</v>
      </c>
      <c r="B357" s="38"/>
      <c r="C357" s="43"/>
      <c r="D357" s="38" t="s">
        <v>1194</v>
      </c>
      <c r="E357" s="37" t="s">
        <v>114</v>
      </c>
      <c r="F357" s="37" t="s">
        <v>1195</v>
      </c>
      <c r="G357" s="37" t="s">
        <v>1196</v>
      </c>
      <c r="H357" s="37"/>
      <c r="I357" s="38"/>
      <c r="J357" s="39">
        <v>0</v>
      </c>
      <c r="K357" s="39">
        <v>0</v>
      </c>
      <c r="L357" s="39">
        <v>0</v>
      </c>
      <c r="M357" s="44">
        <f>SUM(テーブル22[[#This Row],[1月]:[3月]])</f>
        <v>0</v>
      </c>
      <c r="N357" s="41"/>
      <c r="O357" s="39"/>
      <c r="P3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7" s="42">
        <v>0</v>
      </c>
      <c r="R357" s="42">
        <v>0</v>
      </c>
      <c r="S357" s="42">
        <v>0</v>
      </c>
      <c r="T357" s="42">
        <f>SUM(テーブル22[[#This Row],[4月]:[6月]])</f>
        <v>0</v>
      </c>
      <c r="U357" s="41"/>
      <c r="V357" s="42"/>
      <c r="W357" s="42">
        <f>IF(テーブル22[[#This Row],[1-3月残高]]="",テーブル22[[#This Row],[4-6月計]]-テーブル22[[#This Row],[入金額2]],IF(テーブル22[[#This Row],[1-3月残高]]&gt;0,テーブル22[[#This Row],[1-3月残高]]+テーブル22[[#This Row],[4-6月計]]-テーブル22[[#This Row],[入金額2]]))</f>
        <v>0</v>
      </c>
      <c r="X357" s="42"/>
      <c r="Y357" s="42"/>
      <c r="Z357" s="42"/>
      <c r="AA357" s="42">
        <f>SUM(テーブル22[[#This Row],[7月]:[9月]])</f>
        <v>0</v>
      </c>
      <c r="AB357" s="41"/>
      <c r="AC357" s="42"/>
      <c r="AD357" s="42">
        <f>IF(テーブル22[[#This Row],[1-6月残高]]=0,テーブル22[[#This Row],[7-9月計]]-テーブル22[[#This Row],[入金額3]],IF(テーブル22[[#This Row],[1-6月残高]]&gt;0,テーブル22[[#This Row],[1-6月残高]]+テーブル22[[#This Row],[7-9月計]]-テーブル22[[#This Row],[入金額3]]))</f>
        <v>0</v>
      </c>
      <c r="AE357" s="42"/>
      <c r="AF357" s="42"/>
      <c r="AG357" s="42"/>
      <c r="AH357" s="42">
        <f>SUM(テーブル22[[#This Row],[10月]:[12月]])</f>
        <v>0</v>
      </c>
      <c r="AI357" s="41"/>
      <c r="AJ357" s="42"/>
      <c r="AK357" s="42">
        <f>IF(テーブル22[[#This Row],[1-9月残高]]=0,テーブル22[[#This Row],[10-12月計]]-テーブル22[[#This Row],[入金額4]],IF(テーブル22[[#This Row],[1-9月残高]]&gt;0,テーブル22[[#This Row],[1-9月残高]]+テーブル22[[#This Row],[10-12月計]]-テーブル22[[#This Row],[入金額4]]))</f>
        <v>0</v>
      </c>
      <c r="AL357" s="42">
        <f>SUM(テーブル22[[#This Row],[1-3月計]],テーブル22[[#This Row],[4-6月計]],テーブル22[[#This Row],[7-9月計]],テーブル22[[#This Row],[10-12月計]]-テーブル22[[#This Row],[入金合計]])</f>
        <v>0</v>
      </c>
      <c r="AM357" s="42">
        <f>SUM(テーブル22[[#This Row],[入金額]],テーブル22[[#This Row],[入金額2]],テーブル22[[#This Row],[入金額3]],テーブル22[[#This Row],[入金額4]])</f>
        <v>0</v>
      </c>
      <c r="AN357" s="38">
        <f t="shared" si="5"/>
        <v>0</v>
      </c>
    </row>
    <row r="358" spans="1:40" hidden="1" x14ac:dyDescent="0.15">
      <c r="A358" s="43">
        <v>2041</v>
      </c>
      <c r="B358" s="38"/>
      <c r="C358" s="43"/>
      <c r="D358" s="38" t="s">
        <v>1197</v>
      </c>
      <c r="E358" s="37" t="s">
        <v>114</v>
      </c>
      <c r="F358" s="37" t="s">
        <v>1198</v>
      </c>
      <c r="G358" s="37" t="s">
        <v>1197</v>
      </c>
      <c r="H358" s="37"/>
      <c r="I358" s="38"/>
      <c r="J358" s="39">
        <v>0</v>
      </c>
      <c r="K358" s="39">
        <v>0</v>
      </c>
      <c r="L358" s="39">
        <v>0</v>
      </c>
      <c r="M358" s="44">
        <f>SUM(テーブル22[[#This Row],[1月]:[3月]])</f>
        <v>0</v>
      </c>
      <c r="N358" s="41"/>
      <c r="O358" s="39"/>
      <c r="P35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8" s="42">
        <v>0</v>
      </c>
      <c r="R358" s="42">
        <v>0</v>
      </c>
      <c r="S358" s="42">
        <v>0</v>
      </c>
      <c r="T358" s="42">
        <f>SUM(テーブル22[[#This Row],[4月]:[6月]])</f>
        <v>0</v>
      </c>
      <c r="U358" s="41"/>
      <c r="V358" s="42"/>
      <c r="W358" s="42">
        <f>IF(テーブル22[[#This Row],[1-3月残高]]="",テーブル22[[#This Row],[4-6月計]]-テーブル22[[#This Row],[入金額2]],IF(テーブル22[[#This Row],[1-3月残高]]&gt;0,テーブル22[[#This Row],[1-3月残高]]+テーブル22[[#This Row],[4-6月計]]-テーブル22[[#This Row],[入金額2]]))</f>
        <v>0</v>
      </c>
      <c r="X358" s="42"/>
      <c r="Y358" s="42"/>
      <c r="Z358" s="42"/>
      <c r="AA358" s="42">
        <f>SUM(テーブル22[[#This Row],[7月]:[9月]])</f>
        <v>0</v>
      </c>
      <c r="AB358" s="41"/>
      <c r="AC358" s="42"/>
      <c r="AD358" s="42">
        <f>IF(テーブル22[[#This Row],[1-6月残高]]=0,テーブル22[[#This Row],[7-9月計]]-テーブル22[[#This Row],[入金額3]],IF(テーブル22[[#This Row],[1-6月残高]]&gt;0,テーブル22[[#This Row],[1-6月残高]]+テーブル22[[#This Row],[7-9月計]]-テーブル22[[#This Row],[入金額3]]))</f>
        <v>0</v>
      </c>
      <c r="AE358" s="42"/>
      <c r="AF358" s="42"/>
      <c r="AG358" s="42"/>
      <c r="AH358" s="42">
        <f>SUM(テーブル22[[#This Row],[10月]:[12月]])</f>
        <v>0</v>
      </c>
      <c r="AI358" s="41"/>
      <c r="AJ358" s="42"/>
      <c r="AK358" s="42">
        <f>IF(テーブル22[[#This Row],[1-9月残高]]=0,テーブル22[[#This Row],[10-12月計]]-テーブル22[[#This Row],[入金額4]],IF(テーブル22[[#This Row],[1-9月残高]]&gt;0,テーブル22[[#This Row],[1-9月残高]]+テーブル22[[#This Row],[10-12月計]]-テーブル22[[#This Row],[入金額4]]))</f>
        <v>0</v>
      </c>
      <c r="AL358" s="42">
        <f>SUM(テーブル22[[#This Row],[1-3月計]],テーブル22[[#This Row],[4-6月計]],テーブル22[[#This Row],[7-9月計]],テーブル22[[#This Row],[10-12月計]]-テーブル22[[#This Row],[入金合計]])</f>
        <v>0</v>
      </c>
      <c r="AM358" s="42">
        <f>SUM(テーブル22[[#This Row],[入金額]],テーブル22[[#This Row],[入金額2]],テーブル22[[#This Row],[入金額3]],テーブル22[[#This Row],[入金額4]])</f>
        <v>0</v>
      </c>
      <c r="AN358" s="38">
        <f t="shared" si="5"/>
        <v>0</v>
      </c>
    </row>
    <row r="359" spans="1:40" hidden="1" x14ac:dyDescent="0.15">
      <c r="A359" s="43">
        <v>2042</v>
      </c>
      <c r="B359" s="38"/>
      <c r="C359" s="43"/>
      <c r="D359" s="38" t="s">
        <v>84</v>
      </c>
      <c r="E359" s="37" t="s">
        <v>265</v>
      </c>
      <c r="F359" s="37" t="s">
        <v>1199</v>
      </c>
      <c r="G359" s="37" t="s">
        <v>84</v>
      </c>
      <c r="H359" s="37"/>
      <c r="I359" s="38"/>
      <c r="J359" s="39">
        <v>0</v>
      </c>
      <c r="K359" s="39">
        <v>0</v>
      </c>
      <c r="L359" s="39">
        <v>0</v>
      </c>
      <c r="M359" s="44">
        <f>SUM(テーブル22[[#This Row],[1月]:[3月]])</f>
        <v>0</v>
      </c>
      <c r="N359" s="41"/>
      <c r="O359" s="39"/>
      <c r="P3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59" s="42">
        <v>0</v>
      </c>
      <c r="R359" s="42">
        <v>0</v>
      </c>
      <c r="S359" s="42">
        <v>0</v>
      </c>
      <c r="T359" s="42">
        <f>SUM(テーブル22[[#This Row],[4月]:[6月]])</f>
        <v>0</v>
      </c>
      <c r="U359" s="41"/>
      <c r="V359" s="42"/>
      <c r="W359" s="42">
        <f>IF(テーブル22[[#This Row],[1-3月残高]]="",テーブル22[[#This Row],[4-6月計]]-テーブル22[[#This Row],[入金額2]],IF(テーブル22[[#This Row],[1-3月残高]]&gt;0,テーブル22[[#This Row],[1-3月残高]]+テーブル22[[#This Row],[4-6月計]]-テーブル22[[#This Row],[入金額2]]))</f>
        <v>0</v>
      </c>
      <c r="X359" s="42"/>
      <c r="Y359" s="42"/>
      <c r="Z359" s="42"/>
      <c r="AA359" s="42">
        <f>SUM(テーブル22[[#This Row],[7月]:[9月]])</f>
        <v>0</v>
      </c>
      <c r="AB359" s="41"/>
      <c r="AC359" s="42"/>
      <c r="AD359" s="42">
        <f>IF(テーブル22[[#This Row],[1-6月残高]]=0,テーブル22[[#This Row],[7-9月計]]-テーブル22[[#This Row],[入金額3]],IF(テーブル22[[#This Row],[1-6月残高]]&gt;0,テーブル22[[#This Row],[1-6月残高]]+テーブル22[[#This Row],[7-9月計]]-テーブル22[[#This Row],[入金額3]]))</f>
        <v>0</v>
      </c>
      <c r="AE359" s="42"/>
      <c r="AF359" s="42"/>
      <c r="AG359" s="42"/>
      <c r="AH359" s="42">
        <f>SUM(テーブル22[[#This Row],[10月]:[12月]])</f>
        <v>0</v>
      </c>
      <c r="AI359" s="41"/>
      <c r="AJ359" s="42"/>
      <c r="AK359" s="42">
        <f>IF(テーブル22[[#This Row],[1-9月残高]]=0,テーブル22[[#This Row],[10-12月計]]-テーブル22[[#This Row],[入金額4]],IF(テーブル22[[#This Row],[1-9月残高]]&gt;0,テーブル22[[#This Row],[1-9月残高]]+テーブル22[[#This Row],[10-12月計]]-テーブル22[[#This Row],[入金額4]]))</f>
        <v>0</v>
      </c>
      <c r="AL359" s="42">
        <f>SUM(テーブル22[[#This Row],[1-3月計]],テーブル22[[#This Row],[4-6月計]],テーブル22[[#This Row],[7-9月計]],テーブル22[[#This Row],[10-12月計]]-テーブル22[[#This Row],[入金合計]])</f>
        <v>0</v>
      </c>
      <c r="AM359" s="42">
        <f>SUM(テーブル22[[#This Row],[入金額]],テーブル22[[#This Row],[入金額2]],テーブル22[[#This Row],[入金額3]],テーブル22[[#This Row],[入金額4]])</f>
        <v>0</v>
      </c>
      <c r="AN359" s="38">
        <f t="shared" si="5"/>
        <v>0</v>
      </c>
    </row>
    <row r="360" spans="1:40" hidden="1" x14ac:dyDescent="0.15">
      <c r="A360" s="43">
        <v>2043</v>
      </c>
      <c r="B360" s="38"/>
      <c r="C360" s="43"/>
      <c r="D360" s="38" t="s">
        <v>140</v>
      </c>
      <c r="E360" s="37" t="s">
        <v>265</v>
      </c>
      <c r="F360" s="37" t="s">
        <v>1200</v>
      </c>
      <c r="G360" s="37" t="s">
        <v>1201</v>
      </c>
      <c r="H360" s="37"/>
      <c r="I360" s="38"/>
      <c r="J360" s="39">
        <v>0</v>
      </c>
      <c r="K360" s="39">
        <v>0</v>
      </c>
      <c r="L360" s="39">
        <v>0</v>
      </c>
      <c r="M360" s="44">
        <f>SUM(テーブル22[[#This Row],[1月]:[3月]])</f>
        <v>0</v>
      </c>
      <c r="N360" s="41"/>
      <c r="O360" s="39"/>
      <c r="P3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0" s="42">
        <v>0</v>
      </c>
      <c r="R360" s="42">
        <v>0</v>
      </c>
      <c r="S360" s="42">
        <v>0</v>
      </c>
      <c r="T360" s="42">
        <f>SUM(テーブル22[[#This Row],[4月]:[6月]])</f>
        <v>0</v>
      </c>
      <c r="U360" s="41"/>
      <c r="V360" s="42"/>
      <c r="W360" s="42">
        <f>IF(テーブル22[[#This Row],[1-3月残高]]="",テーブル22[[#This Row],[4-6月計]]-テーブル22[[#This Row],[入金額2]],IF(テーブル22[[#This Row],[1-3月残高]]&gt;0,テーブル22[[#This Row],[1-3月残高]]+テーブル22[[#This Row],[4-6月計]]-テーブル22[[#This Row],[入金額2]]))</f>
        <v>0</v>
      </c>
      <c r="X360" s="42"/>
      <c r="Y360" s="42"/>
      <c r="Z360" s="42"/>
      <c r="AA360" s="42">
        <f>SUM(テーブル22[[#This Row],[7月]:[9月]])</f>
        <v>0</v>
      </c>
      <c r="AB360" s="41"/>
      <c r="AC360" s="42"/>
      <c r="AD360" s="42">
        <f>IF(テーブル22[[#This Row],[1-6月残高]]=0,テーブル22[[#This Row],[7-9月計]]-テーブル22[[#This Row],[入金額3]],IF(テーブル22[[#This Row],[1-6月残高]]&gt;0,テーブル22[[#This Row],[1-6月残高]]+テーブル22[[#This Row],[7-9月計]]-テーブル22[[#This Row],[入金額3]]))</f>
        <v>0</v>
      </c>
      <c r="AE360" s="42"/>
      <c r="AF360" s="42"/>
      <c r="AG360" s="42"/>
      <c r="AH360" s="42">
        <f>SUM(テーブル22[[#This Row],[10月]:[12月]])</f>
        <v>0</v>
      </c>
      <c r="AI360" s="41"/>
      <c r="AJ360" s="42"/>
      <c r="AK360" s="42">
        <f>IF(テーブル22[[#This Row],[1-9月残高]]=0,テーブル22[[#This Row],[10-12月計]]-テーブル22[[#This Row],[入金額4]],IF(テーブル22[[#This Row],[1-9月残高]]&gt;0,テーブル22[[#This Row],[1-9月残高]]+テーブル22[[#This Row],[10-12月計]]-テーブル22[[#This Row],[入金額4]]))</f>
        <v>0</v>
      </c>
      <c r="AL360" s="42">
        <f>SUM(テーブル22[[#This Row],[1-3月計]],テーブル22[[#This Row],[4-6月計]],テーブル22[[#This Row],[7-9月計]],テーブル22[[#This Row],[10-12月計]]-テーブル22[[#This Row],[入金合計]])</f>
        <v>0</v>
      </c>
      <c r="AM360" s="42">
        <f>SUM(テーブル22[[#This Row],[入金額]],テーブル22[[#This Row],[入金額2]],テーブル22[[#This Row],[入金額3]],テーブル22[[#This Row],[入金額4]])</f>
        <v>0</v>
      </c>
      <c r="AN360" s="38">
        <f t="shared" si="5"/>
        <v>0</v>
      </c>
    </row>
    <row r="361" spans="1:40" hidden="1" x14ac:dyDescent="0.15">
      <c r="A361" s="43">
        <v>2044</v>
      </c>
      <c r="B361" s="38"/>
      <c r="C361" s="43"/>
      <c r="D361" s="38" t="s">
        <v>82</v>
      </c>
      <c r="E361" s="37" t="s">
        <v>265</v>
      </c>
      <c r="F361" s="37" t="s">
        <v>1202</v>
      </c>
      <c r="G361" s="37" t="s">
        <v>82</v>
      </c>
      <c r="H361" s="37"/>
      <c r="I361" s="38"/>
      <c r="J361" s="39">
        <v>0</v>
      </c>
      <c r="K361" s="39">
        <v>0</v>
      </c>
      <c r="L361" s="39">
        <v>0</v>
      </c>
      <c r="M361" s="44">
        <f>SUM(テーブル22[[#This Row],[1月]:[3月]])</f>
        <v>0</v>
      </c>
      <c r="N361" s="41"/>
      <c r="O361" s="39"/>
      <c r="P3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1" s="42">
        <v>0</v>
      </c>
      <c r="R361" s="42">
        <v>0</v>
      </c>
      <c r="S361" s="42">
        <v>0</v>
      </c>
      <c r="T361" s="42">
        <f>SUM(テーブル22[[#This Row],[4月]:[6月]])</f>
        <v>0</v>
      </c>
      <c r="U361" s="41"/>
      <c r="V361" s="42"/>
      <c r="W361" s="42">
        <f>IF(テーブル22[[#This Row],[1-3月残高]]="",テーブル22[[#This Row],[4-6月計]]-テーブル22[[#This Row],[入金額2]],IF(テーブル22[[#This Row],[1-3月残高]]&gt;0,テーブル22[[#This Row],[1-3月残高]]+テーブル22[[#This Row],[4-6月計]]-テーブル22[[#This Row],[入金額2]]))</f>
        <v>0</v>
      </c>
      <c r="X361" s="42"/>
      <c r="Y361" s="42"/>
      <c r="Z361" s="42"/>
      <c r="AA361" s="42">
        <f>SUM(テーブル22[[#This Row],[7月]:[9月]])</f>
        <v>0</v>
      </c>
      <c r="AB361" s="41"/>
      <c r="AC361" s="42"/>
      <c r="AD361" s="42">
        <f>IF(テーブル22[[#This Row],[1-6月残高]]=0,テーブル22[[#This Row],[7-9月計]]-テーブル22[[#This Row],[入金額3]],IF(テーブル22[[#This Row],[1-6月残高]]&gt;0,テーブル22[[#This Row],[1-6月残高]]+テーブル22[[#This Row],[7-9月計]]-テーブル22[[#This Row],[入金額3]]))</f>
        <v>0</v>
      </c>
      <c r="AE361" s="42"/>
      <c r="AF361" s="42"/>
      <c r="AG361" s="42"/>
      <c r="AH361" s="42">
        <f>SUM(テーブル22[[#This Row],[10月]:[12月]])</f>
        <v>0</v>
      </c>
      <c r="AI361" s="41"/>
      <c r="AJ361" s="42"/>
      <c r="AK361" s="42">
        <f>IF(テーブル22[[#This Row],[1-9月残高]]=0,テーブル22[[#This Row],[10-12月計]]-テーブル22[[#This Row],[入金額4]],IF(テーブル22[[#This Row],[1-9月残高]]&gt;0,テーブル22[[#This Row],[1-9月残高]]+テーブル22[[#This Row],[10-12月計]]-テーブル22[[#This Row],[入金額4]]))</f>
        <v>0</v>
      </c>
      <c r="AL361" s="42">
        <f>SUM(テーブル22[[#This Row],[1-3月計]],テーブル22[[#This Row],[4-6月計]],テーブル22[[#This Row],[7-9月計]],テーブル22[[#This Row],[10-12月計]]-テーブル22[[#This Row],[入金合計]])</f>
        <v>0</v>
      </c>
      <c r="AM361" s="42">
        <f>SUM(テーブル22[[#This Row],[入金額]],テーブル22[[#This Row],[入金額2]],テーブル22[[#This Row],[入金額3]],テーブル22[[#This Row],[入金額4]])</f>
        <v>0</v>
      </c>
      <c r="AN361" s="38">
        <f t="shared" si="5"/>
        <v>0</v>
      </c>
    </row>
    <row r="362" spans="1:40" hidden="1" x14ac:dyDescent="0.15">
      <c r="A362" s="43">
        <v>2045</v>
      </c>
      <c r="B362" s="38"/>
      <c r="C362" s="43"/>
      <c r="D362" s="38" t="s">
        <v>362</v>
      </c>
      <c r="E362" s="37" t="s">
        <v>265</v>
      </c>
      <c r="F362" s="37" t="s">
        <v>1203</v>
      </c>
      <c r="G362" s="37" t="s">
        <v>362</v>
      </c>
      <c r="H362" s="37"/>
      <c r="I362" s="38"/>
      <c r="J362" s="39">
        <v>0</v>
      </c>
      <c r="K362" s="39">
        <v>0</v>
      </c>
      <c r="L362" s="39">
        <v>0</v>
      </c>
      <c r="M362" s="44">
        <f>SUM(テーブル22[[#This Row],[1月]:[3月]])</f>
        <v>0</v>
      </c>
      <c r="N362" s="41"/>
      <c r="O362" s="39"/>
      <c r="P3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2" s="42">
        <v>0</v>
      </c>
      <c r="R362" s="42">
        <v>0</v>
      </c>
      <c r="S362" s="42">
        <v>0</v>
      </c>
      <c r="T362" s="42">
        <f>SUM(テーブル22[[#This Row],[4月]:[6月]])</f>
        <v>0</v>
      </c>
      <c r="U362" s="41"/>
      <c r="V362" s="42"/>
      <c r="W362" s="42">
        <f>IF(テーブル22[[#This Row],[1-3月残高]]="",テーブル22[[#This Row],[4-6月計]]-テーブル22[[#This Row],[入金額2]],IF(テーブル22[[#This Row],[1-3月残高]]&gt;0,テーブル22[[#This Row],[1-3月残高]]+テーブル22[[#This Row],[4-6月計]]-テーブル22[[#This Row],[入金額2]]))</f>
        <v>0</v>
      </c>
      <c r="X362" s="42"/>
      <c r="Y362" s="42"/>
      <c r="Z362" s="42"/>
      <c r="AA362" s="42">
        <f>SUM(テーブル22[[#This Row],[7月]:[9月]])</f>
        <v>0</v>
      </c>
      <c r="AB362" s="41"/>
      <c r="AC362" s="42"/>
      <c r="AD362" s="42">
        <f>IF(テーブル22[[#This Row],[1-6月残高]]=0,テーブル22[[#This Row],[7-9月計]]-テーブル22[[#This Row],[入金額3]],IF(テーブル22[[#This Row],[1-6月残高]]&gt;0,テーブル22[[#This Row],[1-6月残高]]+テーブル22[[#This Row],[7-9月計]]-テーブル22[[#This Row],[入金額3]]))</f>
        <v>0</v>
      </c>
      <c r="AE362" s="42"/>
      <c r="AF362" s="42"/>
      <c r="AG362" s="42"/>
      <c r="AH362" s="42">
        <f>SUM(テーブル22[[#This Row],[10月]:[12月]])</f>
        <v>0</v>
      </c>
      <c r="AI362" s="41"/>
      <c r="AJ362" s="42"/>
      <c r="AK362" s="42">
        <f>IF(テーブル22[[#This Row],[1-9月残高]]=0,テーブル22[[#This Row],[10-12月計]]-テーブル22[[#This Row],[入金額4]],IF(テーブル22[[#This Row],[1-9月残高]]&gt;0,テーブル22[[#This Row],[1-9月残高]]+テーブル22[[#This Row],[10-12月計]]-テーブル22[[#This Row],[入金額4]]))</f>
        <v>0</v>
      </c>
      <c r="AL362" s="42">
        <f>SUM(テーブル22[[#This Row],[1-3月計]],テーブル22[[#This Row],[4-6月計]],テーブル22[[#This Row],[7-9月計]],テーブル22[[#This Row],[10-12月計]]-テーブル22[[#This Row],[入金合計]])</f>
        <v>0</v>
      </c>
      <c r="AM362" s="42">
        <f>SUM(テーブル22[[#This Row],[入金額]],テーブル22[[#This Row],[入金額2]],テーブル22[[#This Row],[入金額3]],テーブル22[[#This Row],[入金額4]])</f>
        <v>0</v>
      </c>
      <c r="AN362" s="38">
        <f t="shared" si="5"/>
        <v>0</v>
      </c>
    </row>
    <row r="363" spans="1:40" hidden="1" x14ac:dyDescent="0.15">
      <c r="A363" s="43">
        <v>2046</v>
      </c>
      <c r="B363" s="38"/>
      <c r="C363" s="43"/>
      <c r="D363" s="38" t="s">
        <v>1204</v>
      </c>
      <c r="E363" s="37" t="s">
        <v>265</v>
      </c>
      <c r="F363" s="37" t="s">
        <v>1205</v>
      </c>
      <c r="G363" s="37" t="s">
        <v>1206</v>
      </c>
      <c r="H363" s="37"/>
      <c r="I363" s="38"/>
      <c r="J363" s="39">
        <v>780</v>
      </c>
      <c r="K363" s="39">
        <v>0</v>
      </c>
      <c r="L363" s="39">
        <v>0</v>
      </c>
      <c r="M363" s="44">
        <f>SUM(テーブル22[[#This Row],[1月]:[3月]])</f>
        <v>780</v>
      </c>
      <c r="N363" s="41">
        <v>41404</v>
      </c>
      <c r="O363" s="39">
        <v>780</v>
      </c>
      <c r="P3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3" s="42">
        <v>0</v>
      </c>
      <c r="R363" s="42">
        <v>780</v>
      </c>
      <c r="S363" s="42">
        <v>0</v>
      </c>
      <c r="T363" s="42">
        <f>SUM(テーブル22[[#This Row],[4月]:[6月]])</f>
        <v>780</v>
      </c>
      <c r="U363" s="41"/>
      <c r="V363" s="42"/>
      <c r="W363" s="42">
        <f>IF(テーブル22[[#This Row],[1-3月残高]]="",テーブル22[[#This Row],[4-6月計]]-テーブル22[[#This Row],[入金額2]],IF(テーブル22[[#This Row],[1-3月残高]]&gt;0,テーブル22[[#This Row],[1-3月残高]]+テーブル22[[#This Row],[4-6月計]]-テーブル22[[#This Row],[入金額2]]))</f>
        <v>780</v>
      </c>
      <c r="X363" s="42"/>
      <c r="Y363" s="42"/>
      <c r="Z363" s="42"/>
      <c r="AA363" s="42">
        <f>SUM(テーブル22[[#This Row],[7月]:[9月]])</f>
        <v>0</v>
      </c>
      <c r="AB363" s="41"/>
      <c r="AC363" s="42"/>
      <c r="AD363" s="42">
        <f>IF(テーブル22[[#This Row],[1-6月残高]]=0,テーブル22[[#This Row],[7-9月計]]-テーブル22[[#This Row],[入金額3]],IF(テーブル22[[#This Row],[1-6月残高]]&gt;0,テーブル22[[#This Row],[1-6月残高]]+テーブル22[[#This Row],[7-9月計]]-テーブル22[[#This Row],[入金額3]]))</f>
        <v>780</v>
      </c>
      <c r="AE363" s="42"/>
      <c r="AF363" s="42"/>
      <c r="AG363" s="42"/>
      <c r="AH363" s="42">
        <f>SUM(テーブル22[[#This Row],[10月]:[12月]])</f>
        <v>0</v>
      </c>
      <c r="AI363" s="41"/>
      <c r="AJ363" s="42"/>
      <c r="AK363" s="42">
        <f>IF(テーブル22[[#This Row],[1-9月残高]]=0,テーブル22[[#This Row],[10-12月計]]-テーブル22[[#This Row],[入金額4]],IF(テーブル22[[#This Row],[1-9月残高]]&gt;0,テーブル22[[#This Row],[1-9月残高]]+テーブル22[[#This Row],[10-12月計]]-テーブル22[[#This Row],[入金額4]]))</f>
        <v>780</v>
      </c>
      <c r="AL363" s="42">
        <f>SUM(テーブル22[[#This Row],[1-3月計]],テーブル22[[#This Row],[4-6月計]],テーブル22[[#This Row],[7-9月計]],テーブル22[[#This Row],[10-12月計]]-テーブル22[[#This Row],[入金合計]])</f>
        <v>780</v>
      </c>
      <c r="AM363" s="42">
        <f>SUM(テーブル22[[#This Row],[入金額]],テーブル22[[#This Row],[入金額2]],テーブル22[[#This Row],[入金額3]],テーブル22[[#This Row],[入金額4]])</f>
        <v>780</v>
      </c>
      <c r="AN363" s="38">
        <f t="shared" si="5"/>
        <v>1560</v>
      </c>
    </row>
    <row r="364" spans="1:40" hidden="1" x14ac:dyDescent="0.15">
      <c r="A364" s="43">
        <v>2047</v>
      </c>
      <c r="B364" s="38"/>
      <c r="C364" s="43"/>
      <c r="D364" s="38" t="s">
        <v>59</v>
      </c>
      <c r="E364" s="37" t="s">
        <v>265</v>
      </c>
      <c r="F364" s="37" t="s">
        <v>1207</v>
      </c>
      <c r="G364" s="37" t="s">
        <v>59</v>
      </c>
      <c r="H364" s="37"/>
      <c r="I364" s="38"/>
      <c r="J364" s="39">
        <v>0</v>
      </c>
      <c r="K364" s="39">
        <v>0</v>
      </c>
      <c r="L364" s="39">
        <v>0</v>
      </c>
      <c r="M364" s="44">
        <f>SUM(テーブル22[[#This Row],[1月]:[3月]])</f>
        <v>0</v>
      </c>
      <c r="N364" s="41"/>
      <c r="O364" s="39"/>
      <c r="P3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4" s="42">
        <v>0</v>
      </c>
      <c r="R364" s="42">
        <v>0</v>
      </c>
      <c r="S364" s="42">
        <v>0</v>
      </c>
      <c r="T364" s="42">
        <f>SUM(テーブル22[[#This Row],[4月]:[6月]])</f>
        <v>0</v>
      </c>
      <c r="U364" s="41"/>
      <c r="V364" s="42"/>
      <c r="W364" s="42">
        <f>IF(テーブル22[[#This Row],[1-3月残高]]="",テーブル22[[#This Row],[4-6月計]]-テーブル22[[#This Row],[入金額2]],IF(テーブル22[[#This Row],[1-3月残高]]&gt;0,テーブル22[[#This Row],[1-3月残高]]+テーブル22[[#This Row],[4-6月計]]-テーブル22[[#This Row],[入金額2]]))</f>
        <v>0</v>
      </c>
      <c r="X364" s="42"/>
      <c r="Y364" s="42"/>
      <c r="Z364" s="42"/>
      <c r="AA364" s="42">
        <f>SUM(テーブル22[[#This Row],[7月]:[9月]])</f>
        <v>0</v>
      </c>
      <c r="AB364" s="41"/>
      <c r="AC364" s="42"/>
      <c r="AD364" s="42">
        <f>IF(テーブル22[[#This Row],[1-6月残高]]=0,テーブル22[[#This Row],[7-9月計]]-テーブル22[[#This Row],[入金額3]],IF(テーブル22[[#This Row],[1-6月残高]]&gt;0,テーブル22[[#This Row],[1-6月残高]]+テーブル22[[#This Row],[7-9月計]]-テーブル22[[#This Row],[入金額3]]))</f>
        <v>0</v>
      </c>
      <c r="AE364" s="42"/>
      <c r="AF364" s="42"/>
      <c r="AG364" s="42"/>
      <c r="AH364" s="42">
        <f>SUM(テーブル22[[#This Row],[10月]:[12月]])</f>
        <v>0</v>
      </c>
      <c r="AI364" s="41"/>
      <c r="AJ364" s="42"/>
      <c r="AK364" s="42">
        <f>IF(テーブル22[[#This Row],[1-9月残高]]=0,テーブル22[[#This Row],[10-12月計]]-テーブル22[[#This Row],[入金額4]],IF(テーブル22[[#This Row],[1-9月残高]]&gt;0,テーブル22[[#This Row],[1-9月残高]]+テーブル22[[#This Row],[10-12月計]]-テーブル22[[#This Row],[入金額4]]))</f>
        <v>0</v>
      </c>
      <c r="AL364" s="42">
        <f>SUM(テーブル22[[#This Row],[1-3月計]],テーブル22[[#This Row],[4-6月計]],テーブル22[[#This Row],[7-9月計]],テーブル22[[#This Row],[10-12月計]]-テーブル22[[#This Row],[入金合計]])</f>
        <v>0</v>
      </c>
      <c r="AM364" s="42">
        <f>SUM(テーブル22[[#This Row],[入金額]],テーブル22[[#This Row],[入金額2]],テーブル22[[#This Row],[入金額3]],テーブル22[[#This Row],[入金額4]])</f>
        <v>0</v>
      </c>
      <c r="AN364" s="38">
        <f t="shared" si="5"/>
        <v>0</v>
      </c>
    </row>
    <row r="365" spans="1:40" hidden="1" x14ac:dyDescent="0.15">
      <c r="A365" s="43">
        <v>2048</v>
      </c>
      <c r="B365" s="38"/>
      <c r="C365" s="43"/>
      <c r="D365" s="38" t="s">
        <v>1208</v>
      </c>
      <c r="E365" s="37" t="s">
        <v>202</v>
      </c>
      <c r="F365" s="37" t="s">
        <v>1209</v>
      </c>
      <c r="G365" s="37" t="s">
        <v>1210</v>
      </c>
      <c r="H365" s="37"/>
      <c r="I365" s="38"/>
      <c r="J365" s="39">
        <v>0</v>
      </c>
      <c r="K365" s="39">
        <v>0</v>
      </c>
      <c r="L365" s="39">
        <v>0</v>
      </c>
      <c r="M365" s="44">
        <f>SUM(テーブル22[[#This Row],[1月]:[3月]])</f>
        <v>0</v>
      </c>
      <c r="N365" s="41"/>
      <c r="O365" s="39"/>
      <c r="P3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5" s="42">
        <v>0</v>
      </c>
      <c r="R365" s="42">
        <v>0</v>
      </c>
      <c r="S365" s="42">
        <v>0</v>
      </c>
      <c r="T365" s="42">
        <f>SUM(テーブル22[[#This Row],[4月]:[6月]])</f>
        <v>0</v>
      </c>
      <c r="U365" s="41"/>
      <c r="V365" s="42"/>
      <c r="W365" s="42">
        <f>IF(テーブル22[[#This Row],[1-3月残高]]="",テーブル22[[#This Row],[4-6月計]]-テーブル22[[#This Row],[入金額2]],IF(テーブル22[[#This Row],[1-3月残高]]&gt;0,テーブル22[[#This Row],[1-3月残高]]+テーブル22[[#This Row],[4-6月計]]-テーブル22[[#This Row],[入金額2]]))</f>
        <v>0</v>
      </c>
      <c r="X365" s="42"/>
      <c r="Y365" s="42"/>
      <c r="Z365" s="42"/>
      <c r="AA365" s="42">
        <f>SUM(テーブル22[[#This Row],[7月]:[9月]])</f>
        <v>0</v>
      </c>
      <c r="AB365" s="41"/>
      <c r="AC365" s="42"/>
      <c r="AD365" s="42">
        <f>IF(テーブル22[[#This Row],[1-6月残高]]=0,テーブル22[[#This Row],[7-9月計]]-テーブル22[[#This Row],[入金額3]],IF(テーブル22[[#This Row],[1-6月残高]]&gt;0,テーブル22[[#This Row],[1-6月残高]]+テーブル22[[#This Row],[7-9月計]]-テーブル22[[#This Row],[入金額3]]))</f>
        <v>0</v>
      </c>
      <c r="AE365" s="42"/>
      <c r="AF365" s="42"/>
      <c r="AG365" s="42"/>
      <c r="AH365" s="42">
        <f>SUM(テーブル22[[#This Row],[10月]:[12月]])</f>
        <v>0</v>
      </c>
      <c r="AI365" s="41"/>
      <c r="AJ365" s="42"/>
      <c r="AK365" s="42">
        <f>IF(テーブル22[[#This Row],[1-9月残高]]=0,テーブル22[[#This Row],[10-12月計]]-テーブル22[[#This Row],[入金額4]],IF(テーブル22[[#This Row],[1-9月残高]]&gt;0,テーブル22[[#This Row],[1-9月残高]]+テーブル22[[#This Row],[10-12月計]]-テーブル22[[#This Row],[入金額4]]))</f>
        <v>0</v>
      </c>
      <c r="AL365" s="42">
        <f>SUM(テーブル22[[#This Row],[1-3月計]],テーブル22[[#This Row],[4-6月計]],テーブル22[[#This Row],[7-9月計]],テーブル22[[#This Row],[10-12月計]]-テーブル22[[#This Row],[入金合計]])</f>
        <v>0</v>
      </c>
      <c r="AM365" s="42">
        <f>SUM(テーブル22[[#This Row],[入金額]],テーブル22[[#This Row],[入金額2]],テーブル22[[#This Row],[入金額3]],テーブル22[[#This Row],[入金額4]])</f>
        <v>0</v>
      </c>
      <c r="AN365" s="38">
        <f t="shared" si="5"/>
        <v>0</v>
      </c>
    </row>
    <row r="366" spans="1:40" hidden="1" x14ac:dyDescent="0.15">
      <c r="A366" s="43">
        <v>2051</v>
      </c>
      <c r="B366" s="38"/>
      <c r="C366" s="43"/>
      <c r="D366" s="38" t="s">
        <v>1211</v>
      </c>
      <c r="E366" s="37" t="s">
        <v>81</v>
      </c>
      <c r="F366" s="37" t="s">
        <v>1212</v>
      </c>
      <c r="G366" s="37" t="s">
        <v>1211</v>
      </c>
      <c r="H366" s="37" t="s">
        <v>155</v>
      </c>
      <c r="I366" s="38"/>
      <c r="J366" s="39">
        <v>0</v>
      </c>
      <c r="K366" s="39">
        <v>0</v>
      </c>
      <c r="L366" s="39">
        <v>0</v>
      </c>
      <c r="M366" s="44">
        <f>SUM(テーブル22[[#This Row],[1月]:[3月]])</f>
        <v>0</v>
      </c>
      <c r="N366" s="41"/>
      <c r="O366" s="39"/>
      <c r="P3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6" s="42">
        <v>0</v>
      </c>
      <c r="R366" s="42">
        <v>0</v>
      </c>
      <c r="S366" s="42">
        <v>0</v>
      </c>
      <c r="T366" s="42">
        <f>SUM(テーブル22[[#This Row],[4月]:[6月]])</f>
        <v>0</v>
      </c>
      <c r="U366" s="41"/>
      <c r="V366" s="42"/>
      <c r="W366" s="42">
        <f>IF(テーブル22[[#This Row],[1-3月残高]]="",テーブル22[[#This Row],[4-6月計]]-テーブル22[[#This Row],[入金額2]],IF(テーブル22[[#This Row],[1-3月残高]]&gt;0,テーブル22[[#This Row],[1-3月残高]]+テーブル22[[#This Row],[4-6月計]]-テーブル22[[#This Row],[入金額2]]))</f>
        <v>0</v>
      </c>
      <c r="X366" s="42"/>
      <c r="Y366" s="42"/>
      <c r="Z366" s="42"/>
      <c r="AA366" s="42">
        <f>SUM(テーブル22[[#This Row],[7月]:[9月]])</f>
        <v>0</v>
      </c>
      <c r="AB366" s="41"/>
      <c r="AC366" s="42"/>
      <c r="AD366" s="42">
        <f>IF(テーブル22[[#This Row],[1-6月残高]]=0,テーブル22[[#This Row],[7-9月計]]-テーブル22[[#This Row],[入金額3]],IF(テーブル22[[#This Row],[1-6月残高]]&gt;0,テーブル22[[#This Row],[1-6月残高]]+テーブル22[[#This Row],[7-9月計]]-テーブル22[[#This Row],[入金額3]]))</f>
        <v>0</v>
      </c>
      <c r="AE366" s="42"/>
      <c r="AF366" s="42"/>
      <c r="AG366" s="42"/>
      <c r="AH366" s="42">
        <f>SUM(テーブル22[[#This Row],[10月]:[12月]])</f>
        <v>0</v>
      </c>
      <c r="AI366" s="41"/>
      <c r="AJ366" s="42"/>
      <c r="AK366" s="42">
        <f>IF(テーブル22[[#This Row],[1-9月残高]]=0,テーブル22[[#This Row],[10-12月計]]-テーブル22[[#This Row],[入金額4]],IF(テーブル22[[#This Row],[1-9月残高]]&gt;0,テーブル22[[#This Row],[1-9月残高]]+テーブル22[[#This Row],[10-12月計]]-テーブル22[[#This Row],[入金額4]]))</f>
        <v>0</v>
      </c>
      <c r="AL366" s="42">
        <f>SUM(テーブル22[[#This Row],[1-3月計]],テーブル22[[#This Row],[4-6月計]],テーブル22[[#This Row],[7-9月計]],テーブル22[[#This Row],[10-12月計]]-テーブル22[[#This Row],[入金合計]])</f>
        <v>0</v>
      </c>
      <c r="AM366" s="42">
        <f>SUM(テーブル22[[#This Row],[入金額]],テーブル22[[#This Row],[入金額2]],テーブル22[[#This Row],[入金額3]],テーブル22[[#This Row],[入金額4]])</f>
        <v>0</v>
      </c>
      <c r="AN366" s="38">
        <f t="shared" si="5"/>
        <v>0</v>
      </c>
    </row>
    <row r="367" spans="1:40" hidden="1" x14ac:dyDescent="0.15">
      <c r="A367" s="43">
        <v>2053</v>
      </c>
      <c r="B367" s="38"/>
      <c r="C367" s="43"/>
      <c r="D367" s="38" t="s">
        <v>1213</v>
      </c>
      <c r="E367" s="37" t="s">
        <v>265</v>
      </c>
      <c r="F367" s="37" t="s">
        <v>1214</v>
      </c>
      <c r="G367" s="37" t="s">
        <v>1215</v>
      </c>
      <c r="H367" s="37" t="s">
        <v>1216</v>
      </c>
      <c r="I367" s="38"/>
      <c r="J367" s="39">
        <v>0</v>
      </c>
      <c r="K367" s="39">
        <v>0</v>
      </c>
      <c r="L367" s="39">
        <v>0</v>
      </c>
      <c r="M367" s="44">
        <f>SUM(テーブル22[[#This Row],[1月]:[3月]])</f>
        <v>0</v>
      </c>
      <c r="N367" s="41"/>
      <c r="O367" s="39"/>
      <c r="P3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7" s="42">
        <v>0</v>
      </c>
      <c r="R367" s="42">
        <v>0</v>
      </c>
      <c r="S367" s="42">
        <v>0</v>
      </c>
      <c r="T367" s="42">
        <f>SUM(テーブル22[[#This Row],[4月]:[6月]])</f>
        <v>0</v>
      </c>
      <c r="U367" s="41"/>
      <c r="V367" s="42"/>
      <c r="W367" s="42">
        <f>IF(テーブル22[[#This Row],[1-3月残高]]="",テーブル22[[#This Row],[4-6月計]]-テーブル22[[#This Row],[入金額2]],IF(テーブル22[[#This Row],[1-3月残高]]&gt;0,テーブル22[[#This Row],[1-3月残高]]+テーブル22[[#This Row],[4-6月計]]-テーブル22[[#This Row],[入金額2]]))</f>
        <v>0</v>
      </c>
      <c r="X367" s="42"/>
      <c r="Y367" s="42"/>
      <c r="Z367" s="42"/>
      <c r="AA367" s="42">
        <f>SUM(テーブル22[[#This Row],[7月]:[9月]])</f>
        <v>0</v>
      </c>
      <c r="AB367" s="41"/>
      <c r="AC367" s="42"/>
      <c r="AD367" s="42">
        <f>IF(テーブル22[[#This Row],[1-6月残高]]=0,テーブル22[[#This Row],[7-9月計]]-テーブル22[[#This Row],[入金額3]],IF(テーブル22[[#This Row],[1-6月残高]]&gt;0,テーブル22[[#This Row],[1-6月残高]]+テーブル22[[#This Row],[7-9月計]]-テーブル22[[#This Row],[入金額3]]))</f>
        <v>0</v>
      </c>
      <c r="AE367" s="42"/>
      <c r="AF367" s="42"/>
      <c r="AG367" s="42"/>
      <c r="AH367" s="42">
        <f>SUM(テーブル22[[#This Row],[10月]:[12月]])</f>
        <v>0</v>
      </c>
      <c r="AI367" s="41"/>
      <c r="AJ367" s="42"/>
      <c r="AK367" s="42">
        <f>IF(テーブル22[[#This Row],[1-9月残高]]=0,テーブル22[[#This Row],[10-12月計]]-テーブル22[[#This Row],[入金額4]],IF(テーブル22[[#This Row],[1-9月残高]]&gt;0,テーブル22[[#This Row],[1-9月残高]]+テーブル22[[#This Row],[10-12月計]]-テーブル22[[#This Row],[入金額4]]))</f>
        <v>0</v>
      </c>
      <c r="AL367" s="42">
        <f>SUM(テーブル22[[#This Row],[1-3月計]],テーブル22[[#This Row],[4-6月計]],テーブル22[[#This Row],[7-9月計]],テーブル22[[#This Row],[10-12月計]]-テーブル22[[#This Row],[入金合計]])</f>
        <v>0</v>
      </c>
      <c r="AM367" s="42">
        <f>SUM(テーブル22[[#This Row],[入金額]],テーブル22[[#This Row],[入金額2]],テーブル22[[#This Row],[入金額3]],テーブル22[[#This Row],[入金額4]])</f>
        <v>0</v>
      </c>
      <c r="AN367" s="38">
        <f t="shared" si="5"/>
        <v>0</v>
      </c>
    </row>
    <row r="368" spans="1:40" hidden="1" x14ac:dyDescent="0.15">
      <c r="A368" s="43">
        <v>2054</v>
      </c>
      <c r="B368" s="38"/>
      <c r="C368" s="43"/>
      <c r="D368" s="37" t="s">
        <v>1217</v>
      </c>
      <c r="E368" s="37"/>
      <c r="F368" s="37"/>
      <c r="G368" s="37"/>
      <c r="H368" s="37"/>
      <c r="I368" s="38"/>
      <c r="J368" s="39">
        <v>0</v>
      </c>
      <c r="K368" s="39">
        <v>0</v>
      </c>
      <c r="L368" s="39">
        <v>0</v>
      </c>
      <c r="M368" s="44">
        <f>SUM(テーブル22[[#This Row],[1月]:[3月]])</f>
        <v>0</v>
      </c>
      <c r="N368" s="41"/>
      <c r="O368" s="39"/>
      <c r="P3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8" s="42">
        <v>0</v>
      </c>
      <c r="R368" s="42">
        <v>0</v>
      </c>
      <c r="S368" s="42">
        <v>300</v>
      </c>
      <c r="T368" s="42">
        <f>SUM(テーブル22[[#This Row],[4月]:[6月]])</f>
        <v>300</v>
      </c>
      <c r="U368" s="41"/>
      <c r="V368" s="42"/>
      <c r="W368" s="42">
        <f>IF(テーブル22[[#This Row],[1-3月残高]]="",テーブル22[[#This Row],[4-6月計]]-テーブル22[[#This Row],[入金額2]],IF(テーブル22[[#This Row],[1-3月残高]]&gt;0,テーブル22[[#This Row],[1-3月残高]]+テーブル22[[#This Row],[4-6月計]]-テーブル22[[#This Row],[入金額2]]))</f>
        <v>300</v>
      </c>
      <c r="X368" s="42"/>
      <c r="Y368" s="42"/>
      <c r="Z368" s="42"/>
      <c r="AA368" s="42">
        <f>SUM(テーブル22[[#This Row],[7月]:[9月]])</f>
        <v>0</v>
      </c>
      <c r="AB368" s="41"/>
      <c r="AC368" s="42"/>
      <c r="AD368" s="42">
        <f>IF(テーブル22[[#This Row],[1-6月残高]]=0,テーブル22[[#This Row],[7-9月計]]-テーブル22[[#This Row],[入金額3]],IF(テーブル22[[#This Row],[1-6月残高]]&gt;0,テーブル22[[#This Row],[1-6月残高]]+テーブル22[[#This Row],[7-9月計]]-テーブル22[[#This Row],[入金額3]]))</f>
        <v>300</v>
      </c>
      <c r="AE368" s="42"/>
      <c r="AF368" s="42"/>
      <c r="AG368" s="42"/>
      <c r="AH368" s="42">
        <f>SUM(テーブル22[[#This Row],[10月]:[12月]])</f>
        <v>0</v>
      </c>
      <c r="AI368" s="41"/>
      <c r="AJ368" s="42"/>
      <c r="AK368" s="42">
        <f>IF(テーブル22[[#This Row],[1-9月残高]]=0,テーブル22[[#This Row],[10-12月計]]-テーブル22[[#This Row],[入金額4]],IF(テーブル22[[#This Row],[1-9月残高]]&gt;0,テーブル22[[#This Row],[1-9月残高]]+テーブル22[[#This Row],[10-12月計]]-テーブル22[[#This Row],[入金額4]]))</f>
        <v>300</v>
      </c>
      <c r="AL368" s="42">
        <f>SUM(テーブル22[[#This Row],[1-3月計]],テーブル22[[#This Row],[4-6月計]],テーブル22[[#This Row],[7-9月計]],テーブル22[[#This Row],[10-12月計]]-テーブル22[[#This Row],[入金合計]])</f>
        <v>300</v>
      </c>
      <c r="AM368" s="42">
        <f>SUM(テーブル22[[#This Row],[入金額]],テーブル22[[#This Row],[入金額2]],テーブル22[[#This Row],[入金額3]],テーブル22[[#This Row],[入金額4]])</f>
        <v>0</v>
      </c>
      <c r="AN368" s="38">
        <f t="shared" si="5"/>
        <v>300</v>
      </c>
    </row>
    <row r="369" spans="1:40" s="4" customFormat="1" hidden="1" x14ac:dyDescent="0.15">
      <c r="A369" s="73">
        <v>2056</v>
      </c>
      <c r="B369" s="21" t="s">
        <v>1151</v>
      </c>
      <c r="C369" s="73"/>
      <c r="D369" s="21" t="s">
        <v>1218</v>
      </c>
      <c r="E369" s="37"/>
      <c r="F369" s="37"/>
      <c r="G369" s="37"/>
      <c r="H369" s="37"/>
      <c r="I369" s="21"/>
      <c r="J369" s="74">
        <v>0</v>
      </c>
      <c r="K369" s="74">
        <v>0</v>
      </c>
      <c r="L369" s="74">
        <v>0</v>
      </c>
      <c r="M369" s="75">
        <f>SUM(テーブル22[[#This Row],[1月]:[3月]])</f>
        <v>0</v>
      </c>
      <c r="N369" s="76"/>
      <c r="O369" s="74"/>
      <c r="P369" s="77"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69" s="77">
        <v>0</v>
      </c>
      <c r="R369" s="77">
        <v>0</v>
      </c>
      <c r="S369" s="77">
        <v>0</v>
      </c>
      <c r="T369" s="77">
        <f>SUM(テーブル22[[#This Row],[4月]:[6月]])</f>
        <v>0</v>
      </c>
      <c r="U369" s="76"/>
      <c r="V369" s="77"/>
      <c r="W369" s="77">
        <f>IF(テーブル22[[#This Row],[1-3月残高]]="",テーブル22[[#This Row],[4-6月計]]-テーブル22[[#This Row],[入金額2]],IF(テーブル22[[#This Row],[1-3月残高]]&gt;0,テーブル22[[#This Row],[1-3月残高]]+テーブル22[[#This Row],[4-6月計]]-テーブル22[[#This Row],[入金額2]]))</f>
        <v>0</v>
      </c>
      <c r="X369" s="77"/>
      <c r="Y369" s="77"/>
      <c r="Z369" s="77"/>
      <c r="AA369" s="77">
        <f>SUM(テーブル22[[#This Row],[7月]:[9月]])</f>
        <v>0</v>
      </c>
      <c r="AB369" s="76"/>
      <c r="AC369" s="77"/>
      <c r="AD369" s="77">
        <f>IF(テーブル22[[#This Row],[1-6月残高]]=0,テーブル22[[#This Row],[7-9月計]]-テーブル22[[#This Row],[入金額3]],IF(テーブル22[[#This Row],[1-6月残高]]&gt;0,テーブル22[[#This Row],[1-6月残高]]+テーブル22[[#This Row],[7-9月計]]-テーブル22[[#This Row],[入金額3]]))</f>
        <v>0</v>
      </c>
      <c r="AE369" s="77"/>
      <c r="AF369" s="77"/>
      <c r="AG369" s="77"/>
      <c r="AH369" s="77">
        <f>SUM(テーブル22[[#This Row],[10月]:[12月]])</f>
        <v>0</v>
      </c>
      <c r="AI369" s="76"/>
      <c r="AJ369" s="77"/>
      <c r="AK369" s="77">
        <f>IF(テーブル22[[#This Row],[1-9月残高]]=0,テーブル22[[#This Row],[10-12月計]]-テーブル22[[#This Row],[入金額4]],IF(テーブル22[[#This Row],[1-9月残高]]&gt;0,テーブル22[[#This Row],[1-9月残高]]+テーブル22[[#This Row],[10-12月計]]-テーブル22[[#This Row],[入金額4]]))</f>
        <v>0</v>
      </c>
      <c r="AL369" s="77">
        <f>SUM(テーブル22[[#This Row],[1-3月計]],テーブル22[[#This Row],[4-6月計]],テーブル22[[#This Row],[7-9月計]],テーブル22[[#This Row],[10-12月計]]-テーブル22[[#This Row],[入金合計]])</f>
        <v>0</v>
      </c>
      <c r="AM369" s="77">
        <f>SUM(テーブル22[[#This Row],[入金額]],テーブル22[[#This Row],[入金額2]],テーブル22[[#This Row],[入金額3]],テーブル22[[#This Row],[入金額4]])</f>
        <v>0</v>
      </c>
      <c r="AN369" s="21">
        <f t="shared" si="5"/>
        <v>0</v>
      </c>
    </row>
    <row r="370" spans="1:40" hidden="1" x14ac:dyDescent="0.15">
      <c r="A370" s="43">
        <v>2101</v>
      </c>
      <c r="B370" s="38"/>
      <c r="C370" s="43"/>
      <c r="D370" s="37" t="s">
        <v>1219</v>
      </c>
      <c r="E370" s="37" t="s">
        <v>71</v>
      </c>
      <c r="F370" s="37" t="s">
        <v>1220</v>
      </c>
      <c r="G370" s="37" t="s">
        <v>1221</v>
      </c>
      <c r="H370" s="37"/>
      <c r="I370" s="38"/>
      <c r="J370" s="39">
        <v>0</v>
      </c>
      <c r="K370" s="39">
        <v>0</v>
      </c>
      <c r="L370" s="39">
        <v>0</v>
      </c>
      <c r="M370" s="44">
        <f>SUM(テーブル22[[#This Row],[1月]:[3月]])</f>
        <v>0</v>
      </c>
      <c r="N370" s="41"/>
      <c r="O370" s="39"/>
      <c r="P3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0" s="42">
        <v>0</v>
      </c>
      <c r="R370" s="42">
        <v>0</v>
      </c>
      <c r="S370" s="42">
        <v>0</v>
      </c>
      <c r="T370" s="42">
        <f>SUM(テーブル22[[#This Row],[4月]:[6月]])</f>
        <v>0</v>
      </c>
      <c r="U370" s="41"/>
      <c r="V370" s="42"/>
      <c r="W370" s="42">
        <f>IF(テーブル22[[#This Row],[1-3月残高]]="",テーブル22[[#This Row],[4-6月計]]-テーブル22[[#This Row],[入金額2]],IF(テーブル22[[#This Row],[1-3月残高]]&gt;0,テーブル22[[#This Row],[1-3月残高]]+テーブル22[[#This Row],[4-6月計]]-テーブル22[[#This Row],[入金額2]]))</f>
        <v>0</v>
      </c>
      <c r="X370" s="42"/>
      <c r="Y370" s="42"/>
      <c r="Z370" s="42"/>
      <c r="AA370" s="42">
        <f>SUM(テーブル22[[#This Row],[7月]:[9月]])</f>
        <v>0</v>
      </c>
      <c r="AB370" s="41"/>
      <c r="AC370" s="42"/>
      <c r="AD370" s="42">
        <f>IF(テーブル22[[#This Row],[1-6月残高]]=0,テーブル22[[#This Row],[7-9月計]]-テーブル22[[#This Row],[入金額3]],IF(テーブル22[[#This Row],[1-6月残高]]&gt;0,テーブル22[[#This Row],[1-6月残高]]+テーブル22[[#This Row],[7-9月計]]-テーブル22[[#This Row],[入金額3]]))</f>
        <v>0</v>
      </c>
      <c r="AE370" s="42"/>
      <c r="AF370" s="42"/>
      <c r="AG370" s="42"/>
      <c r="AH370" s="42">
        <f>SUM(テーブル22[[#This Row],[10月]:[12月]])</f>
        <v>0</v>
      </c>
      <c r="AI370" s="41"/>
      <c r="AJ370" s="42"/>
      <c r="AK370" s="42">
        <f>IF(テーブル22[[#This Row],[1-9月残高]]=0,テーブル22[[#This Row],[10-12月計]]-テーブル22[[#This Row],[入金額4]],IF(テーブル22[[#This Row],[1-9月残高]]&gt;0,テーブル22[[#This Row],[1-9月残高]]+テーブル22[[#This Row],[10-12月計]]-テーブル22[[#This Row],[入金額4]]))</f>
        <v>0</v>
      </c>
      <c r="AL370" s="42">
        <f>SUM(テーブル22[[#This Row],[1-3月計]],テーブル22[[#This Row],[4-6月計]],テーブル22[[#This Row],[7-9月計]],テーブル22[[#This Row],[10-12月計]]-テーブル22[[#This Row],[入金合計]])</f>
        <v>0</v>
      </c>
      <c r="AM370" s="42">
        <f>SUM(テーブル22[[#This Row],[入金額]],テーブル22[[#This Row],[入金額2]],テーブル22[[#This Row],[入金額3]],テーブル22[[#This Row],[入金額4]])</f>
        <v>0</v>
      </c>
      <c r="AN370" s="38">
        <f t="shared" si="5"/>
        <v>0</v>
      </c>
    </row>
    <row r="371" spans="1:40" hidden="1" x14ac:dyDescent="0.15">
      <c r="A371" s="38">
        <v>2103</v>
      </c>
      <c r="B371" s="38"/>
      <c r="C371" s="43"/>
      <c r="D371" s="37" t="s">
        <v>460</v>
      </c>
      <c r="E371" s="37" t="s">
        <v>35</v>
      </c>
      <c r="F371" s="37" t="s">
        <v>1222</v>
      </c>
      <c r="G371" s="37" t="s">
        <v>1223</v>
      </c>
      <c r="H371" s="37"/>
      <c r="I371" s="38"/>
      <c r="J371" s="39">
        <v>137730</v>
      </c>
      <c r="K371" s="39">
        <v>70365</v>
      </c>
      <c r="L371" s="39">
        <v>70065</v>
      </c>
      <c r="M371" s="44">
        <f>SUM(テーブル22[[#This Row],[1月]:[3月]])</f>
        <v>278160</v>
      </c>
      <c r="N371" s="41">
        <v>41394</v>
      </c>
      <c r="O371" s="39">
        <v>278160</v>
      </c>
      <c r="P3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1" s="42">
        <v>77970</v>
      </c>
      <c r="R371" s="42">
        <v>95835</v>
      </c>
      <c r="S371" s="42">
        <v>72990</v>
      </c>
      <c r="T371" s="42">
        <f>SUM(テーブル22[[#This Row],[4月]:[6月]])</f>
        <v>246795</v>
      </c>
      <c r="U371" s="41"/>
      <c r="V371" s="42"/>
      <c r="W371" s="42">
        <f>IF(テーブル22[[#This Row],[1-3月残高]]="",テーブル22[[#This Row],[4-6月計]]-テーブル22[[#This Row],[入金額2]],IF(テーブル22[[#This Row],[1-3月残高]]&gt;0,テーブル22[[#This Row],[1-3月残高]]+テーブル22[[#This Row],[4-6月計]]-テーブル22[[#This Row],[入金額2]]))</f>
        <v>246795</v>
      </c>
      <c r="X371" s="42"/>
      <c r="Y371" s="42"/>
      <c r="Z371" s="42"/>
      <c r="AA371" s="42">
        <f>SUM(テーブル22[[#This Row],[7月]:[9月]])</f>
        <v>0</v>
      </c>
      <c r="AB371" s="41"/>
      <c r="AC371" s="42"/>
      <c r="AD371" s="42">
        <f>IF(テーブル22[[#This Row],[1-6月残高]]=0,テーブル22[[#This Row],[7-9月計]]-テーブル22[[#This Row],[入金額3]],IF(テーブル22[[#This Row],[1-6月残高]]&gt;0,テーブル22[[#This Row],[1-6月残高]]+テーブル22[[#This Row],[7-9月計]]-テーブル22[[#This Row],[入金額3]]))</f>
        <v>246795</v>
      </c>
      <c r="AE371" s="42"/>
      <c r="AF371" s="42"/>
      <c r="AG371" s="42"/>
      <c r="AH371" s="42">
        <f>SUM(テーブル22[[#This Row],[10月]:[12月]])</f>
        <v>0</v>
      </c>
      <c r="AI371" s="41"/>
      <c r="AJ371" s="42"/>
      <c r="AK371" s="42">
        <f>IF(テーブル22[[#This Row],[1-9月残高]]=0,テーブル22[[#This Row],[10-12月計]]-テーブル22[[#This Row],[入金額4]],IF(テーブル22[[#This Row],[1-9月残高]]&gt;0,テーブル22[[#This Row],[1-9月残高]]+テーブル22[[#This Row],[10-12月計]]-テーブル22[[#This Row],[入金額4]]))</f>
        <v>246795</v>
      </c>
      <c r="AL371" s="42">
        <f>SUM(テーブル22[[#This Row],[1-3月計]],テーブル22[[#This Row],[4-6月計]],テーブル22[[#This Row],[7-9月計]],テーブル22[[#This Row],[10-12月計]]-テーブル22[[#This Row],[入金合計]])</f>
        <v>246795</v>
      </c>
      <c r="AM371" s="42">
        <f>SUM(テーブル22[[#This Row],[入金額]],テーブル22[[#This Row],[入金額2]],テーブル22[[#This Row],[入金額3]],テーブル22[[#This Row],[入金額4]])</f>
        <v>278160</v>
      </c>
      <c r="AN371" s="38">
        <f t="shared" si="5"/>
        <v>524955</v>
      </c>
    </row>
    <row r="372" spans="1:40" hidden="1" x14ac:dyDescent="0.15">
      <c r="A372" s="43">
        <v>2107</v>
      </c>
      <c r="B372" s="38"/>
      <c r="C372" s="43"/>
      <c r="D372" s="37" t="s">
        <v>1224</v>
      </c>
      <c r="E372" s="37" t="s">
        <v>268</v>
      </c>
      <c r="F372" s="37" t="s">
        <v>1225</v>
      </c>
      <c r="G372" s="37" t="s">
        <v>232</v>
      </c>
      <c r="H372" s="37"/>
      <c r="I372" s="38"/>
      <c r="J372" s="39">
        <v>0</v>
      </c>
      <c r="K372" s="39">
        <v>0</v>
      </c>
      <c r="L372" s="39">
        <v>0</v>
      </c>
      <c r="M372" s="44">
        <f>SUM(テーブル22[[#This Row],[1月]:[3月]])</f>
        <v>0</v>
      </c>
      <c r="N372" s="41"/>
      <c r="O372" s="39"/>
      <c r="P3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2" s="42">
        <v>0</v>
      </c>
      <c r="R372" s="42">
        <v>0</v>
      </c>
      <c r="S372" s="42">
        <v>0</v>
      </c>
      <c r="T372" s="42">
        <f>SUM(テーブル22[[#This Row],[4月]:[6月]])</f>
        <v>0</v>
      </c>
      <c r="U372" s="41"/>
      <c r="V372" s="42"/>
      <c r="W372" s="42">
        <f>IF(テーブル22[[#This Row],[1-3月残高]]="",テーブル22[[#This Row],[4-6月計]]-テーブル22[[#This Row],[入金額2]],IF(テーブル22[[#This Row],[1-3月残高]]&gt;0,テーブル22[[#This Row],[1-3月残高]]+テーブル22[[#This Row],[4-6月計]]-テーブル22[[#This Row],[入金額2]]))</f>
        <v>0</v>
      </c>
      <c r="X372" s="42"/>
      <c r="Y372" s="42"/>
      <c r="Z372" s="42"/>
      <c r="AA372" s="42">
        <f>SUM(テーブル22[[#This Row],[7月]:[9月]])</f>
        <v>0</v>
      </c>
      <c r="AB372" s="41"/>
      <c r="AC372" s="42"/>
      <c r="AD372" s="42">
        <f>IF(テーブル22[[#This Row],[1-6月残高]]=0,テーブル22[[#This Row],[7-9月計]]-テーブル22[[#This Row],[入金額3]],IF(テーブル22[[#This Row],[1-6月残高]]&gt;0,テーブル22[[#This Row],[1-6月残高]]+テーブル22[[#This Row],[7-9月計]]-テーブル22[[#This Row],[入金額3]]))</f>
        <v>0</v>
      </c>
      <c r="AE372" s="42"/>
      <c r="AF372" s="42"/>
      <c r="AG372" s="42"/>
      <c r="AH372" s="42">
        <f>SUM(テーブル22[[#This Row],[10月]:[12月]])</f>
        <v>0</v>
      </c>
      <c r="AI372" s="41"/>
      <c r="AJ372" s="42"/>
      <c r="AK372" s="42">
        <f>IF(テーブル22[[#This Row],[1-9月残高]]=0,テーブル22[[#This Row],[10-12月計]]-テーブル22[[#This Row],[入金額4]],IF(テーブル22[[#This Row],[1-9月残高]]&gt;0,テーブル22[[#This Row],[1-9月残高]]+テーブル22[[#This Row],[10-12月計]]-テーブル22[[#This Row],[入金額4]]))</f>
        <v>0</v>
      </c>
      <c r="AL372" s="42">
        <f>SUM(テーブル22[[#This Row],[1-3月計]],テーブル22[[#This Row],[4-6月計]],テーブル22[[#This Row],[7-9月計]],テーブル22[[#This Row],[10-12月計]]-テーブル22[[#This Row],[入金合計]])</f>
        <v>0</v>
      </c>
      <c r="AM372" s="42">
        <f>SUM(テーブル22[[#This Row],[入金額]],テーブル22[[#This Row],[入金額2]],テーブル22[[#This Row],[入金額3]],テーブル22[[#This Row],[入金額4]])</f>
        <v>0</v>
      </c>
      <c r="AN372" s="38">
        <f t="shared" si="5"/>
        <v>0</v>
      </c>
    </row>
    <row r="373" spans="1:40" hidden="1" x14ac:dyDescent="0.15">
      <c r="A373" s="43">
        <v>2111</v>
      </c>
      <c r="B373" s="38"/>
      <c r="C373" s="43"/>
      <c r="D373" s="37" t="s">
        <v>1226</v>
      </c>
      <c r="E373" s="37" t="s">
        <v>299</v>
      </c>
      <c r="F373" s="37" t="s">
        <v>1227</v>
      </c>
      <c r="G373" s="37" t="s">
        <v>1228</v>
      </c>
      <c r="H373" s="37"/>
      <c r="I373" s="38"/>
      <c r="J373" s="39">
        <v>0</v>
      </c>
      <c r="K373" s="39">
        <v>0</v>
      </c>
      <c r="L373" s="39">
        <v>0</v>
      </c>
      <c r="M373" s="44">
        <f>SUM(テーブル22[[#This Row],[1月]:[3月]])</f>
        <v>0</v>
      </c>
      <c r="N373" s="41"/>
      <c r="O373" s="39"/>
      <c r="P3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3" s="42">
        <v>0</v>
      </c>
      <c r="R373" s="42">
        <v>0</v>
      </c>
      <c r="S373" s="42">
        <v>0</v>
      </c>
      <c r="T373" s="42">
        <f>SUM(テーブル22[[#This Row],[4月]:[6月]])</f>
        <v>0</v>
      </c>
      <c r="U373" s="41"/>
      <c r="V373" s="42"/>
      <c r="W373" s="42">
        <f>IF(テーブル22[[#This Row],[1-3月残高]]="",テーブル22[[#This Row],[4-6月計]]-テーブル22[[#This Row],[入金額2]],IF(テーブル22[[#This Row],[1-3月残高]]&gt;0,テーブル22[[#This Row],[1-3月残高]]+テーブル22[[#This Row],[4-6月計]]-テーブル22[[#This Row],[入金額2]]))</f>
        <v>0</v>
      </c>
      <c r="X373" s="42"/>
      <c r="Y373" s="42"/>
      <c r="Z373" s="42"/>
      <c r="AA373" s="42">
        <f>SUM(テーブル22[[#This Row],[7月]:[9月]])</f>
        <v>0</v>
      </c>
      <c r="AB373" s="41"/>
      <c r="AC373" s="42"/>
      <c r="AD373" s="42">
        <f>IF(テーブル22[[#This Row],[1-6月残高]]=0,テーブル22[[#This Row],[7-9月計]]-テーブル22[[#This Row],[入金額3]],IF(テーブル22[[#This Row],[1-6月残高]]&gt;0,テーブル22[[#This Row],[1-6月残高]]+テーブル22[[#This Row],[7-9月計]]-テーブル22[[#This Row],[入金額3]]))</f>
        <v>0</v>
      </c>
      <c r="AE373" s="42"/>
      <c r="AF373" s="42"/>
      <c r="AG373" s="42"/>
      <c r="AH373" s="42">
        <f>SUM(テーブル22[[#This Row],[10月]:[12月]])</f>
        <v>0</v>
      </c>
      <c r="AI373" s="41"/>
      <c r="AJ373" s="42"/>
      <c r="AK373" s="42">
        <f>IF(テーブル22[[#This Row],[1-9月残高]]=0,テーブル22[[#This Row],[10-12月計]]-テーブル22[[#This Row],[入金額4]],IF(テーブル22[[#This Row],[1-9月残高]]&gt;0,テーブル22[[#This Row],[1-9月残高]]+テーブル22[[#This Row],[10-12月計]]-テーブル22[[#This Row],[入金額4]]))</f>
        <v>0</v>
      </c>
      <c r="AL373" s="42">
        <f>SUM(テーブル22[[#This Row],[1-3月計]],テーブル22[[#This Row],[4-6月計]],テーブル22[[#This Row],[7-9月計]],テーブル22[[#This Row],[10-12月計]]-テーブル22[[#This Row],[入金合計]])</f>
        <v>0</v>
      </c>
      <c r="AM373" s="42">
        <f>SUM(テーブル22[[#This Row],[入金額]],テーブル22[[#This Row],[入金額2]],テーブル22[[#This Row],[入金額3]],テーブル22[[#This Row],[入金額4]])</f>
        <v>0</v>
      </c>
      <c r="AN373" s="38">
        <f t="shared" si="5"/>
        <v>0</v>
      </c>
    </row>
    <row r="374" spans="1:40" hidden="1" x14ac:dyDescent="0.15">
      <c r="A374" s="43">
        <v>2113</v>
      </c>
      <c r="B374" s="38"/>
      <c r="C374" s="43"/>
      <c r="D374" s="37" t="s">
        <v>2</v>
      </c>
      <c r="E374" s="37" t="s">
        <v>37</v>
      </c>
      <c r="F374" s="37" t="s">
        <v>1229</v>
      </c>
      <c r="G374" s="37" t="s">
        <v>2</v>
      </c>
      <c r="H374" s="37"/>
      <c r="I374" s="38"/>
      <c r="J374" s="39">
        <v>0</v>
      </c>
      <c r="K374" s="39">
        <v>0</v>
      </c>
      <c r="L374" s="39">
        <v>0</v>
      </c>
      <c r="M374" s="44">
        <f>SUM(テーブル22[[#This Row],[1月]:[3月]])</f>
        <v>0</v>
      </c>
      <c r="N374" s="41"/>
      <c r="O374" s="39"/>
      <c r="P3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4" s="42">
        <v>0</v>
      </c>
      <c r="R374" s="42">
        <v>0</v>
      </c>
      <c r="S374" s="42">
        <v>0</v>
      </c>
      <c r="T374" s="42">
        <f>SUM(テーブル22[[#This Row],[4月]:[6月]])</f>
        <v>0</v>
      </c>
      <c r="U374" s="41"/>
      <c r="V374" s="42"/>
      <c r="W374" s="42">
        <f>IF(テーブル22[[#This Row],[1-3月残高]]="",テーブル22[[#This Row],[4-6月計]]-テーブル22[[#This Row],[入金額2]],IF(テーブル22[[#This Row],[1-3月残高]]&gt;0,テーブル22[[#This Row],[1-3月残高]]+テーブル22[[#This Row],[4-6月計]]-テーブル22[[#This Row],[入金額2]]))</f>
        <v>0</v>
      </c>
      <c r="X374" s="42"/>
      <c r="Y374" s="42"/>
      <c r="Z374" s="42"/>
      <c r="AA374" s="42">
        <f>SUM(テーブル22[[#This Row],[7月]:[9月]])</f>
        <v>0</v>
      </c>
      <c r="AB374" s="41"/>
      <c r="AC374" s="42"/>
      <c r="AD374" s="42">
        <f>IF(テーブル22[[#This Row],[1-6月残高]]=0,テーブル22[[#This Row],[7-9月計]]-テーブル22[[#This Row],[入金額3]],IF(テーブル22[[#This Row],[1-6月残高]]&gt;0,テーブル22[[#This Row],[1-6月残高]]+テーブル22[[#This Row],[7-9月計]]-テーブル22[[#This Row],[入金額3]]))</f>
        <v>0</v>
      </c>
      <c r="AE374" s="42"/>
      <c r="AF374" s="42"/>
      <c r="AG374" s="42"/>
      <c r="AH374" s="42">
        <f>SUM(テーブル22[[#This Row],[10月]:[12月]])</f>
        <v>0</v>
      </c>
      <c r="AI374" s="41"/>
      <c r="AJ374" s="42"/>
      <c r="AK374" s="42">
        <f>IF(テーブル22[[#This Row],[1-9月残高]]=0,テーブル22[[#This Row],[10-12月計]]-テーブル22[[#This Row],[入金額4]],IF(テーブル22[[#This Row],[1-9月残高]]&gt;0,テーブル22[[#This Row],[1-9月残高]]+テーブル22[[#This Row],[10-12月計]]-テーブル22[[#This Row],[入金額4]]))</f>
        <v>0</v>
      </c>
      <c r="AL374" s="42">
        <f>SUM(テーブル22[[#This Row],[1-3月計]],テーブル22[[#This Row],[4-6月計]],テーブル22[[#This Row],[7-9月計]],テーブル22[[#This Row],[10-12月計]]-テーブル22[[#This Row],[入金合計]])</f>
        <v>0</v>
      </c>
      <c r="AM374" s="42">
        <f>SUM(テーブル22[[#This Row],[入金額]],テーブル22[[#This Row],[入金額2]],テーブル22[[#This Row],[入金額3]],テーブル22[[#This Row],[入金額4]])</f>
        <v>0</v>
      </c>
      <c r="AN374" s="38">
        <f t="shared" si="5"/>
        <v>0</v>
      </c>
    </row>
    <row r="375" spans="1:40" hidden="1" x14ac:dyDescent="0.15">
      <c r="A375" s="43">
        <v>2114</v>
      </c>
      <c r="B375" s="38"/>
      <c r="C375" s="43"/>
      <c r="D375" s="37" t="s">
        <v>1230</v>
      </c>
      <c r="E375" s="37" t="s">
        <v>211</v>
      </c>
      <c r="F375" s="37" t="s">
        <v>1231</v>
      </c>
      <c r="G375" s="37" t="s">
        <v>1232</v>
      </c>
      <c r="H375" s="37"/>
      <c r="I375" s="38"/>
      <c r="J375" s="39">
        <v>0</v>
      </c>
      <c r="K375" s="39">
        <v>0</v>
      </c>
      <c r="L375" s="39">
        <v>0</v>
      </c>
      <c r="M375" s="44">
        <f>SUM(テーブル22[[#This Row],[1月]:[3月]])</f>
        <v>0</v>
      </c>
      <c r="N375" s="41"/>
      <c r="O375" s="39"/>
      <c r="P3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5" s="42">
        <v>0</v>
      </c>
      <c r="R375" s="42">
        <v>0</v>
      </c>
      <c r="S375" s="42">
        <v>0</v>
      </c>
      <c r="T375" s="42">
        <f>SUM(テーブル22[[#This Row],[4月]:[6月]])</f>
        <v>0</v>
      </c>
      <c r="U375" s="41"/>
      <c r="V375" s="42"/>
      <c r="W375" s="42">
        <f>IF(テーブル22[[#This Row],[1-3月残高]]="",テーブル22[[#This Row],[4-6月計]]-テーブル22[[#This Row],[入金額2]],IF(テーブル22[[#This Row],[1-3月残高]]&gt;0,テーブル22[[#This Row],[1-3月残高]]+テーブル22[[#This Row],[4-6月計]]-テーブル22[[#This Row],[入金額2]]))</f>
        <v>0</v>
      </c>
      <c r="X375" s="42"/>
      <c r="Y375" s="42"/>
      <c r="Z375" s="42"/>
      <c r="AA375" s="42">
        <f>SUM(テーブル22[[#This Row],[7月]:[9月]])</f>
        <v>0</v>
      </c>
      <c r="AB375" s="41"/>
      <c r="AC375" s="42"/>
      <c r="AD375" s="42">
        <f>IF(テーブル22[[#This Row],[1-6月残高]]=0,テーブル22[[#This Row],[7-9月計]]-テーブル22[[#This Row],[入金額3]],IF(テーブル22[[#This Row],[1-6月残高]]&gt;0,テーブル22[[#This Row],[1-6月残高]]+テーブル22[[#This Row],[7-9月計]]-テーブル22[[#This Row],[入金額3]]))</f>
        <v>0</v>
      </c>
      <c r="AE375" s="42"/>
      <c r="AF375" s="42"/>
      <c r="AG375" s="42"/>
      <c r="AH375" s="42">
        <f>SUM(テーブル22[[#This Row],[10月]:[12月]])</f>
        <v>0</v>
      </c>
      <c r="AI375" s="41"/>
      <c r="AJ375" s="42"/>
      <c r="AK375" s="42">
        <f>IF(テーブル22[[#This Row],[1-9月残高]]=0,テーブル22[[#This Row],[10-12月計]]-テーブル22[[#This Row],[入金額4]],IF(テーブル22[[#This Row],[1-9月残高]]&gt;0,テーブル22[[#This Row],[1-9月残高]]+テーブル22[[#This Row],[10-12月計]]-テーブル22[[#This Row],[入金額4]]))</f>
        <v>0</v>
      </c>
      <c r="AL375" s="42">
        <f>SUM(テーブル22[[#This Row],[1-3月計]],テーブル22[[#This Row],[4-6月計]],テーブル22[[#This Row],[7-9月計]],テーブル22[[#This Row],[10-12月計]]-テーブル22[[#This Row],[入金合計]])</f>
        <v>0</v>
      </c>
      <c r="AM375" s="42">
        <f>SUM(テーブル22[[#This Row],[入金額]],テーブル22[[#This Row],[入金額2]],テーブル22[[#This Row],[入金額3]],テーブル22[[#This Row],[入金額4]])</f>
        <v>0</v>
      </c>
      <c r="AN375" s="38">
        <f t="shared" si="5"/>
        <v>0</v>
      </c>
    </row>
    <row r="376" spans="1:40" hidden="1" x14ac:dyDescent="0.15">
      <c r="A376" s="43">
        <v>2116</v>
      </c>
      <c r="B376" s="38"/>
      <c r="C376" s="43"/>
      <c r="D376" s="37" t="s">
        <v>1233</v>
      </c>
      <c r="E376" s="37" t="s">
        <v>169</v>
      </c>
      <c r="F376" s="37" t="s">
        <v>1234</v>
      </c>
      <c r="G376" s="37" t="s">
        <v>1235</v>
      </c>
      <c r="H376" s="37"/>
      <c r="I376" s="38"/>
      <c r="J376" s="39">
        <v>0</v>
      </c>
      <c r="K376" s="39">
        <v>0</v>
      </c>
      <c r="L376" s="39">
        <v>0</v>
      </c>
      <c r="M376" s="44">
        <f>SUM(テーブル22[[#This Row],[1月]:[3月]])</f>
        <v>0</v>
      </c>
      <c r="N376" s="41"/>
      <c r="O376" s="39"/>
      <c r="P3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6" s="42">
        <v>0</v>
      </c>
      <c r="R376" s="42">
        <v>0</v>
      </c>
      <c r="S376" s="42">
        <v>0</v>
      </c>
      <c r="T376" s="42">
        <f>SUM(テーブル22[[#This Row],[4月]:[6月]])</f>
        <v>0</v>
      </c>
      <c r="U376" s="41"/>
      <c r="V376" s="42"/>
      <c r="W376" s="42">
        <f>IF(テーブル22[[#This Row],[1-3月残高]]="",テーブル22[[#This Row],[4-6月計]]-テーブル22[[#This Row],[入金額2]],IF(テーブル22[[#This Row],[1-3月残高]]&gt;0,テーブル22[[#This Row],[1-3月残高]]+テーブル22[[#This Row],[4-6月計]]-テーブル22[[#This Row],[入金額2]]))</f>
        <v>0</v>
      </c>
      <c r="X376" s="42"/>
      <c r="Y376" s="42"/>
      <c r="Z376" s="42"/>
      <c r="AA376" s="42">
        <f>SUM(テーブル22[[#This Row],[7月]:[9月]])</f>
        <v>0</v>
      </c>
      <c r="AB376" s="41"/>
      <c r="AC376" s="42"/>
      <c r="AD376" s="42">
        <f>IF(テーブル22[[#This Row],[1-6月残高]]=0,テーブル22[[#This Row],[7-9月計]]-テーブル22[[#This Row],[入金額3]],IF(テーブル22[[#This Row],[1-6月残高]]&gt;0,テーブル22[[#This Row],[1-6月残高]]+テーブル22[[#This Row],[7-9月計]]-テーブル22[[#This Row],[入金額3]]))</f>
        <v>0</v>
      </c>
      <c r="AE376" s="42"/>
      <c r="AF376" s="42"/>
      <c r="AG376" s="42"/>
      <c r="AH376" s="42">
        <f>SUM(テーブル22[[#This Row],[10月]:[12月]])</f>
        <v>0</v>
      </c>
      <c r="AI376" s="41"/>
      <c r="AJ376" s="42"/>
      <c r="AK376" s="42">
        <f>IF(テーブル22[[#This Row],[1-9月残高]]=0,テーブル22[[#This Row],[10-12月計]]-テーブル22[[#This Row],[入金額4]],IF(テーブル22[[#This Row],[1-9月残高]]&gt;0,テーブル22[[#This Row],[1-9月残高]]+テーブル22[[#This Row],[10-12月計]]-テーブル22[[#This Row],[入金額4]]))</f>
        <v>0</v>
      </c>
      <c r="AL376" s="42">
        <f>SUM(テーブル22[[#This Row],[1-3月計]],テーブル22[[#This Row],[4-6月計]],テーブル22[[#This Row],[7-9月計]],テーブル22[[#This Row],[10-12月計]]-テーブル22[[#This Row],[入金合計]])</f>
        <v>0</v>
      </c>
      <c r="AM376" s="42">
        <f>SUM(テーブル22[[#This Row],[入金額]],テーブル22[[#This Row],[入金額2]],テーブル22[[#This Row],[入金額3]],テーブル22[[#This Row],[入金額4]])</f>
        <v>0</v>
      </c>
      <c r="AN376" s="38">
        <f t="shared" si="5"/>
        <v>0</v>
      </c>
    </row>
    <row r="377" spans="1:40" hidden="1" x14ac:dyDescent="0.15">
      <c r="A377" s="43">
        <v>2117</v>
      </c>
      <c r="B377" s="38"/>
      <c r="C377" s="43"/>
      <c r="D377" s="37" t="s">
        <v>3</v>
      </c>
      <c r="E377" s="37" t="s">
        <v>83</v>
      </c>
      <c r="F377" s="37" t="s">
        <v>1236</v>
      </c>
      <c r="G377" s="37" t="s">
        <v>1237</v>
      </c>
      <c r="H377" s="37"/>
      <c r="I377" s="38"/>
      <c r="J377" s="39">
        <v>0</v>
      </c>
      <c r="K377" s="39">
        <v>0</v>
      </c>
      <c r="L377" s="39">
        <v>870</v>
      </c>
      <c r="M377" s="44">
        <f>SUM(テーブル22[[#This Row],[1月]:[3月]])</f>
        <v>870</v>
      </c>
      <c r="N377" s="41">
        <v>41425</v>
      </c>
      <c r="O377" s="39">
        <v>870</v>
      </c>
      <c r="P3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7" s="42">
        <v>510</v>
      </c>
      <c r="R377" s="42">
        <v>270</v>
      </c>
      <c r="S377" s="42">
        <v>330</v>
      </c>
      <c r="T377" s="42">
        <f>SUM(テーブル22[[#This Row],[4月]:[6月]])</f>
        <v>1110</v>
      </c>
      <c r="U377" s="41"/>
      <c r="V377" s="42"/>
      <c r="W377" s="42">
        <f>IF(テーブル22[[#This Row],[1-3月残高]]="",テーブル22[[#This Row],[4-6月計]]-テーブル22[[#This Row],[入金額2]],IF(テーブル22[[#This Row],[1-3月残高]]&gt;0,テーブル22[[#This Row],[1-3月残高]]+テーブル22[[#This Row],[4-6月計]]-テーブル22[[#This Row],[入金額2]]))</f>
        <v>1110</v>
      </c>
      <c r="X377" s="42"/>
      <c r="Y377" s="42"/>
      <c r="Z377" s="42"/>
      <c r="AA377" s="42">
        <f>SUM(テーブル22[[#This Row],[7月]:[9月]])</f>
        <v>0</v>
      </c>
      <c r="AB377" s="41"/>
      <c r="AC377" s="42"/>
      <c r="AD377" s="42">
        <f>IF(テーブル22[[#This Row],[1-6月残高]]=0,テーブル22[[#This Row],[7-9月計]]-テーブル22[[#This Row],[入金額3]],IF(テーブル22[[#This Row],[1-6月残高]]&gt;0,テーブル22[[#This Row],[1-6月残高]]+テーブル22[[#This Row],[7-9月計]]-テーブル22[[#This Row],[入金額3]]))</f>
        <v>1110</v>
      </c>
      <c r="AE377" s="42"/>
      <c r="AF377" s="42"/>
      <c r="AG377" s="42"/>
      <c r="AH377" s="42">
        <f>SUM(テーブル22[[#This Row],[10月]:[12月]])</f>
        <v>0</v>
      </c>
      <c r="AI377" s="41"/>
      <c r="AJ377" s="42"/>
      <c r="AK377" s="42">
        <f>IF(テーブル22[[#This Row],[1-9月残高]]=0,テーブル22[[#This Row],[10-12月計]]-テーブル22[[#This Row],[入金額4]],IF(テーブル22[[#This Row],[1-9月残高]]&gt;0,テーブル22[[#This Row],[1-9月残高]]+テーブル22[[#This Row],[10-12月計]]-テーブル22[[#This Row],[入金額4]]))</f>
        <v>1110</v>
      </c>
      <c r="AL377" s="42">
        <f>SUM(テーブル22[[#This Row],[1-3月計]],テーブル22[[#This Row],[4-6月計]],テーブル22[[#This Row],[7-9月計]],テーブル22[[#This Row],[10-12月計]]-テーブル22[[#This Row],[入金合計]])</f>
        <v>1110</v>
      </c>
      <c r="AM377" s="42">
        <f>SUM(テーブル22[[#This Row],[入金額]],テーブル22[[#This Row],[入金額2]],テーブル22[[#This Row],[入金額3]],テーブル22[[#This Row],[入金額4]])</f>
        <v>870</v>
      </c>
      <c r="AN377" s="38">
        <f t="shared" si="5"/>
        <v>1980</v>
      </c>
    </row>
    <row r="378" spans="1:40" hidden="1" x14ac:dyDescent="0.15">
      <c r="A378" s="43">
        <v>2122</v>
      </c>
      <c r="B378" s="38"/>
      <c r="C378" s="43"/>
      <c r="D378" s="37" t="s">
        <v>1238</v>
      </c>
      <c r="E378" s="37" t="s">
        <v>78</v>
      </c>
      <c r="F378" s="37" t="s">
        <v>1239</v>
      </c>
      <c r="G378" s="37" t="s">
        <v>1238</v>
      </c>
      <c r="H378" s="37"/>
      <c r="I378" s="38"/>
      <c r="J378" s="39">
        <v>0</v>
      </c>
      <c r="K378" s="39">
        <v>0</v>
      </c>
      <c r="L378" s="39">
        <v>0</v>
      </c>
      <c r="M378" s="44">
        <f>SUM(テーブル22[[#This Row],[1月]:[3月]])</f>
        <v>0</v>
      </c>
      <c r="N378" s="41"/>
      <c r="O378" s="39"/>
      <c r="P3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8" s="42">
        <v>0</v>
      </c>
      <c r="R378" s="42">
        <v>0</v>
      </c>
      <c r="S378" s="42">
        <v>0</v>
      </c>
      <c r="T378" s="42">
        <f>SUM(テーブル22[[#This Row],[4月]:[6月]])</f>
        <v>0</v>
      </c>
      <c r="U378" s="41"/>
      <c r="V378" s="42"/>
      <c r="W378" s="42">
        <f>IF(テーブル22[[#This Row],[1-3月残高]]="",テーブル22[[#This Row],[4-6月計]]-テーブル22[[#This Row],[入金額2]],IF(テーブル22[[#This Row],[1-3月残高]]&gt;0,テーブル22[[#This Row],[1-3月残高]]+テーブル22[[#This Row],[4-6月計]]-テーブル22[[#This Row],[入金額2]]))</f>
        <v>0</v>
      </c>
      <c r="X378" s="42"/>
      <c r="Y378" s="42"/>
      <c r="Z378" s="42"/>
      <c r="AA378" s="42">
        <f>SUM(テーブル22[[#This Row],[7月]:[9月]])</f>
        <v>0</v>
      </c>
      <c r="AB378" s="41"/>
      <c r="AC378" s="42"/>
      <c r="AD378" s="42">
        <f>IF(テーブル22[[#This Row],[1-6月残高]]=0,テーブル22[[#This Row],[7-9月計]]-テーブル22[[#This Row],[入金額3]],IF(テーブル22[[#This Row],[1-6月残高]]&gt;0,テーブル22[[#This Row],[1-6月残高]]+テーブル22[[#This Row],[7-9月計]]-テーブル22[[#This Row],[入金額3]]))</f>
        <v>0</v>
      </c>
      <c r="AE378" s="42"/>
      <c r="AF378" s="42"/>
      <c r="AG378" s="42"/>
      <c r="AH378" s="42">
        <f>SUM(テーブル22[[#This Row],[10月]:[12月]])</f>
        <v>0</v>
      </c>
      <c r="AI378" s="41"/>
      <c r="AJ378" s="42"/>
      <c r="AK378" s="42">
        <f>IF(テーブル22[[#This Row],[1-9月残高]]=0,テーブル22[[#This Row],[10-12月計]]-テーブル22[[#This Row],[入金額4]],IF(テーブル22[[#This Row],[1-9月残高]]&gt;0,テーブル22[[#This Row],[1-9月残高]]+テーブル22[[#This Row],[10-12月計]]-テーブル22[[#This Row],[入金額4]]))</f>
        <v>0</v>
      </c>
      <c r="AL378" s="42">
        <f>SUM(テーブル22[[#This Row],[1-3月計]],テーブル22[[#This Row],[4-6月計]],テーブル22[[#This Row],[7-9月計]],テーブル22[[#This Row],[10-12月計]]-テーブル22[[#This Row],[入金合計]])</f>
        <v>0</v>
      </c>
      <c r="AM378" s="42">
        <f>SUM(テーブル22[[#This Row],[入金額]],テーブル22[[#This Row],[入金額2]],テーブル22[[#This Row],[入金額3]],テーブル22[[#This Row],[入金額4]])</f>
        <v>0</v>
      </c>
      <c r="AN378" s="38">
        <f t="shared" si="5"/>
        <v>0</v>
      </c>
    </row>
    <row r="379" spans="1:40" hidden="1" x14ac:dyDescent="0.15">
      <c r="A379" s="43">
        <v>2123</v>
      </c>
      <c r="B379" s="38"/>
      <c r="C379" s="43"/>
      <c r="D379" s="37" t="s">
        <v>1240</v>
      </c>
      <c r="E379" s="37" t="s">
        <v>1241</v>
      </c>
      <c r="F379" s="37" t="s">
        <v>1242</v>
      </c>
      <c r="G379" s="37" t="s">
        <v>1243</v>
      </c>
      <c r="H379" s="37"/>
      <c r="I379" s="38"/>
      <c r="J379" s="39">
        <v>10065</v>
      </c>
      <c r="K379" s="39">
        <v>1740</v>
      </c>
      <c r="L379" s="39">
        <v>2640</v>
      </c>
      <c r="M379" s="44">
        <f>SUM(テーブル22[[#This Row],[1月]:[3月]])</f>
        <v>14445</v>
      </c>
      <c r="N379" s="41">
        <v>41394</v>
      </c>
      <c r="O379" s="39">
        <v>14445</v>
      </c>
      <c r="P3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79" s="42">
        <v>7155</v>
      </c>
      <c r="R379" s="42">
        <v>0</v>
      </c>
      <c r="S379" s="42">
        <v>0</v>
      </c>
      <c r="T379" s="42">
        <f>SUM(テーブル22[[#This Row],[4月]:[6月]])</f>
        <v>7155</v>
      </c>
      <c r="U379" s="41"/>
      <c r="V379" s="42"/>
      <c r="W379" s="42">
        <f>IF(テーブル22[[#This Row],[1-3月残高]]="",テーブル22[[#This Row],[4-6月計]]-テーブル22[[#This Row],[入金額2]],IF(テーブル22[[#This Row],[1-3月残高]]&gt;0,テーブル22[[#This Row],[1-3月残高]]+テーブル22[[#This Row],[4-6月計]]-テーブル22[[#This Row],[入金額2]]))</f>
        <v>7155</v>
      </c>
      <c r="X379" s="42"/>
      <c r="Y379" s="42"/>
      <c r="Z379" s="42"/>
      <c r="AA379" s="42">
        <f>SUM(テーブル22[[#This Row],[7月]:[9月]])</f>
        <v>0</v>
      </c>
      <c r="AB379" s="41"/>
      <c r="AC379" s="42"/>
      <c r="AD379" s="42">
        <f>IF(テーブル22[[#This Row],[1-6月残高]]=0,テーブル22[[#This Row],[7-9月計]]-テーブル22[[#This Row],[入金額3]],IF(テーブル22[[#This Row],[1-6月残高]]&gt;0,テーブル22[[#This Row],[1-6月残高]]+テーブル22[[#This Row],[7-9月計]]-テーブル22[[#This Row],[入金額3]]))</f>
        <v>7155</v>
      </c>
      <c r="AE379" s="42"/>
      <c r="AF379" s="42"/>
      <c r="AG379" s="42"/>
      <c r="AH379" s="42">
        <f>SUM(テーブル22[[#This Row],[10月]:[12月]])</f>
        <v>0</v>
      </c>
      <c r="AI379" s="41"/>
      <c r="AJ379" s="42"/>
      <c r="AK379" s="42">
        <f>IF(テーブル22[[#This Row],[1-9月残高]]=0,テーブル22[[#This Row],[10-12月計]]-テーブル22[[#This Row],[入金額4]],IF(テーブル22[[#This Row],[1-9月残高]]&gt;0,テーブル22[[#This Row],[1-9月残高]]+テーブル22[[#This Row],[10-12月計]]-テーブル22[[#This Row],[入金額4]]))</f>
        <v>7155</v>
      </c>
      <c r="AL379" s="42">
        <f>SUM(テーブル22[[#This Row],[1-3月計]],テーブル22[[#This Row],[4-6月計]],テーブル22[[#This Row],[7-9月計]],テーブル22[[#This Row],[10-12月計]]-テーブル22[[#This Row],[入金合計]])</f>
        <v>7155</v>
      </c>
      <c r="AM379" s="42">
        <f>SUM(テーブル22[[#This Row],[入金額]],テーブル22[[#This Row],[入金額2]],テーブル22[[#This Row],[入金額3]],テーブル22[[#This Row],[入金額4]])</f>
        <v>14445</v>
      </c>
      <c r="AN379" s="38">
        <f t="shared" si="5"/>
        <v>21600</v>
      </c>
    </row>
    <row r="380" spans="1:40" hidden="1" x14ac:dyDescent="0.15">
      <c r="A380" s="43">
        <v>2124</v>
      </c>
      <c r="B380" s="38"/>
      <c r="C380" s="43"/>
      <c r="D380" s="37" t="s">
        <v>1244</v>
      </c>
      <c r="E380" s="37" t="s">
        <v>1241</v>
      </c>
      <c r="F380" s="37" t="s">
        <v>1242</v>
      </c>
      <c r="G380" s="37" t="s">
        <v>1243</v>
      </c>
      <c r="H380" s="37"/>
      <c r="I380" s="38"/>
      <c r="J380" s="39">
        <v>6615</v>
      </c>
      <c r="K380" s="39">
        <v>9315</v>
      </c>
      <c r="L380" s="39">
        <v>4545</v>
      </c>
      <c r="M380" s="44">
        <f>SUM(テーブル22[[#This Row],[1月]:[3月]])</f>
        <v>20475</v>
      </c>
      <c r="N380" s="41">
        <v>41394</v>
      </c>
      <c r="O380" s="39">
        <v>20475</v>
      </c>
      <c r="P3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0" s="42">
        <v>6645</v>
      </c>
      <c r="R380" s="42">
        <v>6495</v>
      </c>
      <c r="S380" s="42">
        <v>6210</v>
      </c>
      <c r="T380" s="42">
        <f>SUM(テーブル22[[#This Row],[4月]:[6月]])</f>
        <v>19350</v>
      </c>
      <c r="U380" s="41"/>
      <c r="V380" s="42"/>
      <c r="W380" s="42">
        <f>IF(テーブル22[[#This Row],[1-3月残高]]="",テーブル22[[#This Row],[4-6月計]]-テーブル22[[#This Row],[入金額2]],IF(テーブル22[[#This Row],[1-3月残高]]&gt;0,テーブル22[[#This Row],[1-3月残高]]+テーブル22[[#This Row],[4-6月計]]-テーブル22[[#This Row],[入金額2]]))</f>
        <v>19350</v>
      </c>
      <c r="X380" s="42"/>
      <c r="Y380" s="42"/>
      <c r="Z380" s="42"/>
      <c r="AA380" s="42">
        <f>SUM(テーブル22[[#This Row],[7月]:[9月]])</f>
        <v>0</v>
      </c>
      <c r="AB380" s="41"/>
      <c r="AC380" s="42"/>
      <c r="AD380" s="42">
        <f>IF(テーブル22[[#This Row],[1-6月残高]]=0,テーブル22[[#This Row],[7-9月計]]-テーブル22[[#This Row],[入金額3]],IF(テーブル22[[#This Row],[1-6月残高]]&gt;0,テーブル22[[#This Row],[1-6月残高]]+テーブル22[[#This Row],[7-9月計]]-テーブル22[[#This Row],[入金額3]]))</f>
        <v>19350</v>
      </c>
      <c r="AE380" s="42"/>
      <c r="AF380" s="42"/>
      <c r="AG380" s="42"/>
      <c r="AH380" s="42">
        <f>SUM(テーブル22[[#This Row],[10月]:[12月]])</f>
        <v>0</v>
      </c>
      <c r="AI380" s="41"/>
      <c r="AJ380" s="42"/>
      <c r="AK380" s="42">
        <f>IF(テーブル22[[#This Row],[1-9月残高]]=0,テーブル22[[#This Row],[10-12月計]]-テーブル22[[#This Row],[入金額4]],IF(テーブル22[[#This Row],[1-9月残高]]&gt;0,テーブル22[[#This Row],[1-9月残高]]+テーブル22[[#This Row],[10-12月計]]-テーブル22[[#This Row],[入金額4]]))</f>
        <v>19350</v>
      </c>
      <c r="AL380" s="42">
        <f>SUM(テーブル22[[#This Row],[1-3月計]],テーブル22[[#This Row],[4-6月計]],テーブル22[[#This Row],[7-9月計]],テーブル22[[#This Row],[10-12月計]]-テーブル22[[#This Row],[入金合計]])</f>
        <v>19350</v>
      </c>
      <c r="AM380" s="42">
        <f>SUM(テーブル22[[#This Row],[入金額]],テーブル22[[#This Row],[入金額2]],テーブル22[[#This Row],[入金額3]],テーブル22[[#This Row],[入金額4]])</f>
        <v>20475</v>
      </c>
      <c r="AN380" s="38">
        <f t="shared" si="5"/>
        <v>39825</v>
      </c>
    </row>
    <row r="381" spans="1:40" hidden="1" x14ac:dyDescent="0.15">
      <c r="A381" s="43">
        <v>2125</v>
      </c>
      <c r="B381" s="38"/>
      <c r="C381" s="43"/>
      <c r="D381" s="37" t="s">
        <v>1245</v>
      </c>
      <c r="E381" s="37" t="s">
        <v>1241</v>
      </c>
      <c r="F381" s="37" t="s">
        <v>1242</v>
      </c>
      <c r="G381" s="37" t="s">
        <v>1243</v>
      </c>
      <c r="H381" s="37"/>
      <c r="I381" s="38"/>
      <c r="J381" s="39">
        <v>23520</v>
      </c>
      <c r="K381" s="39">
        <v>32190</v>
      </c>
      <c r="L381" s="39">
        <v>0</v>
      </c>
      <c r="M381" s="44">
        <f>SUM(テーブル22[[#This Row],[1月]:[3月]])</f>
        <v>55710</v>
      </c>
      <c r="N381" s="41">
        <v>41394</v>
      </c>
      <c r="O381" s="39">
        <v>55710</v>
      </c>
      <c r="P38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1" s="42">
        <v>0</v>
      </c>
      <c r="R381" s="42">
        <v>24405</v>
      </c>
      <c r="S381" s="42">
        <v>0</v>
      </c>
      <c r="T381" s="42">
        <f>SUM(テーブル22[[#This Row],[4月]:[6月]])</f>
        <v>24405</v>
      </c>
      <c r="U381" s="41"/>
      <c r="V381" s="42"/>
      <c r="W381" s="42">
        <f>IF(テーブル22[[#This Row],[1-3月残高]]="",テーブル22[[#This Row],[4-6月計]]-テーブル22[[#This Row],[入金額2]],IF(テーブル22[[#This Row],[1-3月残高]]&gt;0,テーブル22[[#This Row],[1-3月残高]]+テーブル22[[#This Row],[4-6月計]]-テーブル22[[#This Row],[入金額2]]))</f>
        <v>24405</v>
      </c>
      <c r="X381" s="42"/>
      <c r="Y381" s="42"/>
      <c r="Z381" s="42"/>
      <c r="AA381" s="42">
        <f>SUM(テーブル22[[#This Row],[7月]:[9月]])</f>
        <v>0</v>
      </c>
      <c r="AB381" s="41"/>
      <c r="AC381" s="42"/>
      <c r="AD381" s="42">
        <f>IF(テーブル22[[#This Row],[1-6月残高]]=0,テーブル22[[#This Row],[7-9月計]]-テーブル22[[#This Row],[入金額3]],IF(テーブル22[[#This Row],[1-6月残高]]&gt;0,テーブル22[[#This Row],[1-6月残高]]+テーブル22[[#This Row],[7-9月計]]-テーブル22[[#This Row],[入金額3]]))</f>
        <v>24405</v>
      </c>
      <c r="AE381" s="42"/>
      <c r="AF381" s="42"/>
      <c r="AG381" s="42"/>
      <c r="AH381" s="42">
        <f>SUM(テーブル22[[#This Row],[10月]:[12月]])</f>
        <v>0</v>
      </c>
      <c r="AI381" s="41"/>
      <c r="AJ381" s="42"/>
      <c r="AK381" s="42">
        <f>IF(テーブル22[[#This Row],[1-9月残高]]=0,テーブル22[[#This Row],[10-12月計]]-テーブル22[[#This Row],[入金額4]],IF(テーブル22[[#This Row],[1-9月残高]]&gt;0,テーブル22[[#This Row],[1-9月残高]]+テーブル22[[#This Row],[10-12月計]]-テーブル22[[#This Row],[入金額4]]))</f>
        <v>24405</v>
      </c>
      <c r="AL381" s="42">
        <f>SUM(テーブル22[[#This Row],[1-3月計]],テーブル22[[#This Row],[4-6月計]],テーブル22[[#This Row],[7-9月計]],テーブル22[[#This Row],[10-12月計]]-テーブル22[[#This Row],[入金合計]])</f>
        <v>24405</v>
      </c>
      <c r="AM381" s="42">
        <f>SUM(テーブル22[[#This Row],[入金額]],テーブル22[[#This Row],[入金額2]],テーブル22[[#This Row],[入金額3]],テーブル22[[#This Row],[入金額4]])</f>
        <v>55710</v>
      </c>
      <c r="AN381" s="38">
        <f t="shared" si="5"/>
        <v>80115</v>
      </c>
    </row>
    <row r="382" spans="1:40" hidden="1" x14ac:dyDescent="0.15">
      <c r="A382" s="43">
        <v>2127</v>
      </c>
      <c r="B382" s="38"/>
      <c r="C382" s="43"/>
      <c r="D382" s="37" t="s">
        <v>23</v>
      </c>
      <c r="E382" s="37" t="s">
        <v>143</v>
      </c>
      <c r="F382" s="37" t="s">
        <v>1246</v>
      </c>
      <c r="G382" s="37" t="s">
        <v>23</v>
      </c>
      <c r="H382" s="37"/>
      <c r="I382" s="38"/>
      <c r="J382" s="39">
        <v>0</v>
      </c>
      <c r="K382" s="39">
        <v>0</v>
      </c>
      <c r="L382" s="39">
        <v>0</v>
      </c>
      <c r="M382" s="44">
        <f>SUM(テーブル22[[#This Row],[1月]:[3月]])</f>
        <v>0</v>
      </c>
      <c r="N382" s="41"/>
      <c r="O382" s="39"/>
      <c r="P3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2" s="42">
        <v>0</v>
      </c>
      <c r="R382" s="42">
        <v>0</v>
      </c>
      <c r="S382" s="42">
        <v>0</v>
      </c>
      <c r="T382" s="42">
        <f>SUM(テーブル22[[#This Row],[4月]:[6月]])</f>
        <v>0</v>
      </c>
      <c r="U382" s="41"/>
      <c r="V382" s="42"/>
      <c r="W382" s="42">
        <f>IF(テーブル22[[#This Row],[1-3月残高]]="",テーブル22[[#This Row],[4-6月計]]-テーブル22[[#This Row],[入金額2]],IF(テーブル22[[#This Row],[1-3月残高]]&gt;0,テーブル22[[#This Row],[1-3月残高]]+テーブル22[[#This Row],[4-6月計]]-テーブル22[[#This Row],[入金額2]]))</f>
        <v>0</v>
      </c>
      <c r="X382" s="42"/>
      <c r="Y382" s="42"/>
      <c r="Z382" s="42"/>
      <c r="AA382" s="42">
        <f>SUM(テーブル22[[#This Row],[7月]:[9月]])</f>
        <v>0</v>
      </c>
      <c r="AB382" s="41"/>
      <c r="AC382" s="42"/>
      <c r="AD382" s="42">
        <f>IF(テーブル22[[#This Row],[1-6月残高]]=0,テーブル22[[#This Row],[7-9月計]]-テーブル22[[#This Row],[入金額3]],IF(テーブル22[[#This Row],[1-6月残高]]&gt;0,テーブル22[[#This Row],[1-6月残高]]+テーブル22[[#This Row],[7-9月計]]-テーブル22[[#This Row],[入金額3]]))</f>
        <v>0</v>
      </c>
      <c r="AE382" s="42"/>
      <c r="AF382" s="42"/>
      <c r="AG382" s="42"/>
      <c r="AH382" s="42">
        <f>SUM(テーブル22[[#This Row],[10月]:[12月]])</f>
        <v>0</v>
      </c>
      <c r="AI382" s="41"/>
      <c r="AJ382" s="42"/>
      <c r="AK382" s="42">
        <f>IF(テーブル22[[#This Row],[1-9月残高]]=0,テーブル22[[#This Row],[10-12月計]]-テーブル22[[#This Row],[入金額4]],IF(テーブル22[[#This Row],[1-9月残高]]&gt;0,テーブル22[[#This Row],[1-9月残高]]+テーブル22[[#This Row],[10-12月計]]-テーブル22[[#This Row],[入金額4]]))</f>
        <v>0</v>
      </c>
      <c r="AL382" s="42">
        <f>SUM(テーブル22[[#This Row],[1-3月計]],テーブル22[[#This Row],[4-6月計]],テーブル22[[#This Row],[7-9月計]],テーブル22[[#This Row],[10-12月計]]-テーブル22[[#This Row],[入金合計]])</f>
        <v>0</v>
      </c>
      <c r="AM382" s="42">
        <f>SUM(テーブル22[[#This Row],[入金額]],テーブル22[[#This Row],[入金額2]],テーブル22[[#This Row],[入金額3]],テーブル22[[#This Row],[入金額4]])</f>
        <v>0</v>
      </c>
      <c r="AN382" s="38">
        <f t="shared" si="5"/>
        <v>0</v>
      </c>
    </row>
    <row r="383" spans="1:40" hidden="1" x14ac:dyDescent="0.15">
      <c r="A383" s="43">
        <v>2128</v>
      </c>
      <c r="B383" s="38"/>
      <c r="C383" s="43"/>
      <c r="D383" s="37" t="s">
        <v>1247</v>
      </c>
      <c r="E383" s="37" t="s">
        <v>102</v>
      </c>
      <c r="F383" s="37" t="s">
        <v>1248</v>
      </c>
      <c r="G383" s="37" t="s">
        <v>1249</v>
      </c>
      <c r="H383" s="37"/>
      <c r="I383" s="38"/>
      <c r="J383" s="39">
        <v>1350</v>
      </c>
      <c r="K383" s="39">
        <v>1440</v>
      </c>
      <c r="L383" s="39">
        <v>1350</v>
      </c>
      <c r="M383" s="44">
        <f>SUM(テーブル22[[#This Row],[1月]:[3月]])</f>
        <v>4140</v>
      </c>
      <c r="N383" s="41">
        <v>41394</v>
      </c>
      <c r="O383" s="39">
        <v>4140</v>
      </c>
      <c r="P3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3" s="42">
        <v>270</v>
      </c>
      <c r="R383" s="42">
        <v>1350</v>
      </c>
      <c r="S383" s="42">
        <v>270</v>
      </c>
      <c r="T383" s="42">
        <f>SUM(テーブル22[[#This Row],[4月]:[6月]])</f>
        <v>1890</v>
      </c>
      <c r="U383" s="41"/>
      <c r="V383" s="42"/>
      <c r="W383" s="42">
        <f>IF(テーブル22[[#This Row],[1-3月残高]]="",テーブル22[[#This Row],[4-6月計]]-テーブル22[[#This Row],[入金額2]],IF(テーブル22[[#This Row],[1-3月残高]]&gt;0,テーブル22[[#This Row],[1-3月残高]]+テーブル22[[#This Row],[4-6月計]]-テーブル22[[#This Row],[入金額2]]))</f>
        <v>1890</v>
      </c>
      <c r="X383" s="42"/>
      <c r="Y383" s="42"/>
      <c r="Z383" s="42"/>
      <c r="AA383" s="42">
        <f>SUM(テーブル22[[#This Row],[7月]:[9月]])</f>
        <v>0</v>
      </c>
      <c r="AB383" s="41"/>
      <c r="AC383" s="42"/>
      <c r="AD383" s="42">
        <f>IF(テーブル22[[#This Row],[1-6月残高]]=0,テーブル22[[#This Row],[7-9月計]]-テーブル22[[#This Row],[入金額3]],IF(テーブル22[[#This Row],[1-6月残高]]&gt;0,テーブル22[[#This Row],[1-6月残高]]+テーブル22[[#This Row],[7-9月計]]-テーブル22[[#This Row],[入金額3]]))</f>
        <v>1890</v>
      </c>
      <c r="AE383" s="42"/>
      <c r="AF383" s="42"/>
      <c r="AG383" s="42"/>
      <c r="AH383" s="42">
        <f>SUM(テーブル22[[#This Row],[10月]:[12月]])</f>
        <v>0</v>
      </c>
      <c r="AI383" s="41"/>
      <c r="AJ383" s="42"/>
      <c r="AK383" s="42">
        <f>IF(テーブル22[[#This Row],[1-9月残高]]=0,テーブル22[[#This Row],[10-12月計]]-テーブル22[[#This Row],[入金額4]],IF(テーブル22[[#This Row],[1-9月残高]]&gt;0,テーブル22[[#This Row],[1-9月残高]]+テーブル22[[#This Row],[10-12月計]]-テーブル22[[#This Row],[入金額4]]))</f>
        <v>1890</v>
      </c>
      <c r="AL383" s="42">
        <f>SUM(テーブル22[[#This Row],[1-3月計]],テーブル22[[#This Row],[4-6月計]],テーブル22[[#This Row],[7-9月計]],テーブル22[[#This Row],[10-12月計]]-テーブル22[[#This Row],[入金合計]])</f>
        <v>1890</v>
      </c>
      <c r="AM383" s="42">
        <f>SUM(テーブル22[[#This Row],[入金額]],テーブル22[[#This Row],[入金額2]],テーブル22[[#This Row],[入金額3]],テーブル22[[#This Row],[入金額4]])</f>
        <v>4140</v>
      </c>
      <c r="AN383" s="38">
        <f t="shared" si="5"/>
        <v>6030</v>
      </c>
    </row>
    <row r="384" spans="1:40" hidden="1" x14ac:dyDescent="0.15">
      <c r="A384" s="43">
        <v>2129</v>
      </c>
      <c r="B384" s="38"/>
      <c r="C384" s="43"/>
      <c r="D384" s="37" t="s">
        <v>461</v>
      </c>
      <c r="E384" s="37" t="s">
        <v>287</v>
      </c>
      <c r="F384" s="37" t="s">
        <v>1250</v>
      </c>
      <c r="G384" s="37" t="s">
        <v>1251</v>
      </c>
      <c r="H384" s="37"/>
      <c r="I384" s="38"/>
      <c r="J384" s="39">
        <v>104850</v>
      </c>
      <c r="K384" s="39">
        <v>81255</v>
      </c>
      <c r="L384" s="39">
        <v>62280</v>
      </c>
      <c r="M384" s="44">
        <f>SUM(テーブル22[[#This Row],[1月]:[3月]])</f>
        <v>248385</v>
      </c>
      <c r="N384" s="41"/>
      <c r="O384" s="39"/>
      <c r="P384"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248385</v>
      </c>
      <c r="Q384" s="42">
        <v>41970</v>
      </c>
      <c r="R384" s="42">
        <v>0</v>
      </c>
      <c r="S384" s="42">
        <v>0</v>
      </c>
      <c r="T384" s="42">
        <f>SUM(テーブル22[[#This Row],[4月]:[6月]])</f>
        <v>41970</v>
      </c>
      <c r="U384" s="41"/>
      <c r="V384" s="42"/>
      <c r="W384" s="42">
        <f>IF(テーブル22[[#This Row],[1-3月残高]]="",テーブル22[[#This Row],[4-6月計]]-テーブル22[[#This Row],[入金額2]],IF(テーブル22[[#This Row],[1-3月残高]]&gt;0,テーブル22[[#This Row],[1-3月残高]]+テーブル22[[#This Row],[4-6月計]]-テーブル22[[#This Row],[入金額2]]))</f>
        <v>290355</v>
      </c>
      <c r="X384" s="42"/>
      <c r="Y384" s="42"/>
      <c r="Z384" s="42"/>
      <c r="AA384" s="42">
        <f>SUM(テーブル22[[#This Row],[7月]:[9月]])</f>
        <v>0</v>
      </c>
      <c r="AB384" s="41"/>
      <c r="AC384" s="42"/>
      <c r="AD384" s="42">
        <f>IF(テーブル22[[#This Row],[1-6月残高]]=0,テーブル22[[#This Row],[7-9月計]]-テーブル22[[#This Row],[入金額3]],IF(テーブル22[[#This Row],[1-6月残高]]&gt;0,テーブル22[[#This Row],[1-6月残高]]+テーブル22[[#This Row],[7-9月計]]-テーブル22[[#This Row],[入金額3]]))</f>
        <v>290355</v>
      </c>
      <c r="AE384" s="42"/>
      <c r="AF384" s="42"/>
      <c r="AG384" s="42"/>
      <c r="AH384" s="42">
        <f>SUM(テーブル22[[#This Row],[10月]:[12月]])</f>
        <v>0</v>
      </c>
      <c r="AI384" s="41"/>
      <c r="AJ384" s="42"/>
      <c r="AK384" s="42">
        <f>IF(テーブル22[[#This Row],[1-9月残高]]=0,テーブル22[[#This Row],[10-12月計]]-テーブル22[[#This Row],[入金額4]],IF(テーブル22[[#This Row],[1-9月残高]]&gt;0,テーブル22[[#This Row],[1-9月残高]]+テーブル22[[#This Row],[10-12月計]]-テーブル22[[#This Row],[入金額4]]))</f>
        <v>290355</v>
      </c>
      <c r="AL384" s="42">
        <f>SUM(テーブル22[[#This Row],[1-3月計]],テーブル22[[#This Row],[4-6月計]],テーブル22[[#This Row],[7-9月計]],テーブル22[[#This Row],[10-12月計]]-テーブル22[[#This Row],[入金合計]])</f>
        <v>290355</v>
      </c>
      <c r="AM384" s="42">
        <f>SUM(テーブル22[[#This Row],[入金額]],テーブル22[[#This Row],[入金額2]],テーブル22[[#This Row],[入金額3]],テーブル22[[#This Row],[入金額4]])</f>
        <v>0</v>
      </c>
      <c r="AN384" s="38">
        <f t="shared" si="5"/>
        <v>290355</v>
      </c>
    </row>
    <row r="385" spans="1:40" hidden="1" x14ac:dyDescent="0.15">
      <c r="A385" s="43">
        <v>2130</v>
      </c>
      <c r="B385" s="38"/>
      <c r="C385" s="43"/>
      <c r="D385" s="37" t="s">
        <v>1252</v>
      </c>
      <c r="E385" s="37" t="s">
        <v>117</v>
      </c>
      <c r="F385" s="37" t="s">
        <v>1253</v>
      </c>
      <c r="G385" s="37" t="s">
        <v>1254</v>
      </c>
      <c r="H385" s="37"/>
      <c r="I385" s="38"/>
      <c r="J385" s="39">
        <v>0</v>
      </c>
      <c r="K385" s="39">
        <v>0</v>
      </c>
      <c r="L385" s="39">
        <v>0</v>
      </c>
      <c r="M385" s="44">
        <f>SUM(テーブル22[[#This Row],[1月]:[3月]])</f>
        <v>0</v>
      </c>
      <c r="N385" s="41"/>
      <c r="O385" s="39"/>
      <c r="P3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5" s="42">
        <v>0</v>
      </c>
      <c r="R385" s="42">
        <v>0</v>
      </c>
      <c r="S385" s="42">
        <v>0</v>
      </c>
      <c r="T385" s="42">
        <f>SUM(テーブル22[[#This Row],[4月]:[6月]])</f>
        <v>0</v>
      </c>
      <c r="U385" s="41"/>
      <c r="V385" s="42"/>
      <c r="W385" s="42">
        <f>IF(テーブル22[[#This Row],[1-3月残高]]="",テーブル22[[#This Row],[4-6月計]]-テーブル22[[#This Row],[入金額2]],IF(テーブル22[[#This Row],[1-3月残高]]&gt;0,テーブル22[[#This Row],[1-3月残高]]+テーブル22[[#This Row],[4-6月計]]-テーブル22[[#This Row],[入金額2]]))</f>
        <v>0</v>
      </c>
      <c r="X385" s="42"/>
      <c r="Y385" s="42"/>
      <c r="Z385" s="42"/>
      <c r="AA385" s="42">
        <f>SUM(テーブル22[[#This Row],[7月]:[9月]])</f>
        <v>0</v>
      </c>
      <c r="AB385" s="41"/>
      <c r="AC385" s="42"/>
      <c r="AD385" s="42">
        <f>IF(テーブル22[[#This Row],[1-6月残高]]=0,テーブル22[[#This Row],[7-9月計]]-テーブル22[[#This Row],[入金額3]],IF(テーブル22[[#This Row],[1-6月残高]]&gt;0,テーブル22[[#This Row],[1-6月残高]]+テーブル22[[#This Row],[7-9月計]]-テーブル22[[#This Row],[入金額3]]))</f>
        <v>0</v>
      </c>
      <c r="AE385" s="42"/>
      <c r="AF385" s="42"/>
      <c r="AG385" s="42"/>
      <c r="AH385" s="42">
        <f>SUM(テーブル22[[#This Row],[10月]:[12月]])</f>
        <v>0</v>
      </c>
      <c r="AI385" s="41"/>
      <c r="AJ385" s="42"/>
      <c r="AK385" s="42">
        <f>IF(テーブル22[[#This Row],[1-9月残高]]=0,テーブル22[[#This Row],[10-12月計]]-テーブル22[[#This Row],[入金額4]],IF(テーブル22[[#This Row],[1-9月残高]]&gt;0,テーブル22[[#This Row],[1-9月残高]]+テーブル22[[#This Row],[10-12月計]]-テーブル22[[#This Row],[入金額4]]))</f>
        <v>0</v>
      </c>
      <c r="AL385" s="42">
        <f>SUM(テーブル22[[#This Row],[1-3月計]],テーブル22[[#This Row],[4-6月計]],テーブル22[[#This Row],[7-9月計]],テーブル22[[#This Row],[10-12月計]]-テーブル22[[#This Row],[入金合計]])</f>
        <v>0</v>
      </c>
      <c r="AM385" s="42">
        <f>SUM(テーブル22[[#This Row],[入金額]],テーブル22[[#This Row],[入金額2]],テーブル22[[#This Row],[入金額3]],テーブル22[[#This Row],[入金額4]])</f>
        <v>0</v>
      </c>
      <c r="AN385" s="38">
        <f t="shared" si="5"/>
        <v>0</v>
      </c>
    </row>
    <row r="386" spans="1:40" hidden="1" x14ac:dyDescent="0.15">
      <c r="A386" s="43">
        <v>2131</v>
      </c>
      <c r="B386" s="38"/>
      <c r="C386" s="43"/>
      <c r="D386" s="37" t="s">
        <v>1255</v>
      </c>
      <c r="E386" s="37" t="s">
        <v>143</v>
      </c>
      <c r="F386" s="37" t="s">
        <v>1256</v>
      </c>
      <c r="G386" s="37" t="s">
        <v>1257</v>
      </c>
      <c r="H386" s="37"/>
      <c r="I386" s="38"/>
      <c r="J386" s="39">
        <v>0</v>
      </c>
      <c r="K386" s="39">
        <v>0</v>
      </c>
      <c r="L386" s="39">
        <v>0</v>
      </c>
      <c r="M386" s="44">
        <f>SUM(テーブル22[[#This Row],[1月]:[3月]])</f>
        <v>0</v>
      </c>
      <c r="N386" s="41"/>
      <c r="O386" s="39"/>
      <c r="P3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6" s="42">
        <v>0</v>
      </c>
      <c r="R386" s="42">
        <v>0</v>
      </c>
      <c r="S386" s="42">
        <v>0</v>
      </c>
      <c r="T386" s="42">
        <f>SUM(テーブル22[[#This Row],[4月]:[6月]])</f>
        <v>0</v>
      </c>
      <c r="U386" s="41"/>
      <c r="V386" s="42"/>
      <c r="W386" s="42">
        <f>IF(テーブル22[[#This Row],[1-3月残高]]="",テーブル22[[#This Row],[4-6月計]]-テーブル22[[#This Row],[入金額2]],IF(テーブル22[[#This Row],[1-3月残高]]&gt;0,テーブル22[[#This Row],[1-3月残高]]+テーブル22[[#This Row],[4-6月計]]-テーブル22[[#This Row],[入金額2]]))</f>
        <v>0</v>
      </c>
      <c r="X386" s="42"/>
      <c r="Y386" s="42"/>
      <c r="Z386" s="42"/>
      <c r="AA386" s="42">
        <f>SUM(テーブル22[[#This Row],[7月]:[9月]])</f>
        <v>0</v>
      </c>
      <c r="AB386" s="41"/>
      <c r="AC386" s="42"/>
      <c r="AD386" s="42">
        <f>IF(テーブル22[[#This Row],[1-6月残高]]=0,テーブル22[[#This Row],[7-9月計]]-テーブル22[[#This Row],[入金額3]],IF(テーブル22[[#This Row],[1-6月残高]]&gt;0,テーブル22[[#This Row],[1-6月残高]]+テーブル22[[#This Row],[7-9月計]]-テーブル22[[#This Row],[入金額3]]))</f>
        <v>0</v>
      </c>
      <c r="AE386" s="42"/>
      <c r="AF386" s="42"/>
      <c r="AG386" s="42"/>
      <c r="AH386" s="42">
        <f>SUM(テーブル22[[#This Row],[10月]:[12月]])</f>
        <v>0</v>
      </c>
      <c r="AI386" s="41"/>
      <c r="AJ386" s="42"/>
      <c r="AK386" s="42">
        <f>IF(テーブル22[[#This Row],[1-9月残高]]=0,テーブル22[[#This Row],[10-12月計]]-テーブル22[[#This Row],[入金額4]],IF(テーブル22[[#This Row],[1-9月残高]]&gt;0,テーブル22[[#This Row],[1-9月残高]]+テーブル22[[#This Row],[10-12月計]]-テーブル22[[#This Row],[入金額4]]))</f>
        <v>0</v>
      </c>
      <c r="AL386" s="42">
        <f>SUM(テーブル22[[#This Row],[1-3月計]],テーブル22[[#This Row],[4-6月計]],テーブル22[[#This Row],[7-9月計]],テーブル22[[#This Row],[10-12月計]]-テーブル22[[#This Row],[入金合計]])</f>
        <v>0</v>
      </c>
      <c r="AM386" s="42">
        <f>SUM(テーブル22[[#This Row],[入金額]],テーブル22[[#This Row],[入金額2]],テーブル22[[#This Row],[入金額3]],テーブル22[[#This Row],[入金額4]])</f>
        <v>0</v>
      </c>
      <c r="AN386" s="38">
        <f t="shared" si="5"/>
        <v>0</v>
      </c>
    </row>
    <row r="387" spans="1:40" hidden="1" x14ac:dyDescent="0.15">
      <c r="A387" s="43">
        <v>2133</v>
      </c>
      <c r="B387" s="38"/>
      <c r="C387" s="43"/>
      <c r="D387" s="37" t="s">
        <v>363</v>
      </c>
      <c r="E387" s="37" t="s">
        <v>117</v>
      </c>
      <c r="F387" s="37" t="s">
        <v>1258</v>
      </c>
      <c r="G387" s="37" t="s">
        <v>363</v>
      </c>
      <c r="H387" s="37"/>
      <c r="I387" s="38"/>
      <c r="J387" s="39">
        <v>0</v>
      </c>
      <c r="K387" s="39">
        <v>0</v>
      </c>
      <c r="L387" s="39">
        <v>0</v>
      </c>
      <c r="M387" s="44">
        <f>SUM(テーブル22[[#This Row],[1月]:[3月]])</f>
        <v>0</v>
      </c>
      <c r="N387" s="41"/>
      <c r="O387" s="39"/>
      <c r="P38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7" s="42">
        <v>0</v>
      </c>
      <c r="R387" s="42">
        <v>0</v>
      </c>
      <c r="S387" s="42">
        <v>0</v>
      </c>
      <c r="T387" s="42">
        <f>SUM(テーブル22[[#This Row],[4月]:[6月]])</f>
        <v>0</v>
      </c>
      <c r="U387" s="41"/>
      <c r="V387" s="42"/>
      <c r="W387" s="42">
        <f>IF(テーブル22[[#This Row],[1-3月残高]]="",テーブル22[[#This Row],[4-6月計]]-テーブル22[[#This Row],[入金額2]],IF(テーブル22[[#This Row],[1-3月残高]]&gt;0,テーブル22[[#This Row],[1-3月残高]]+テーブル22[[#This Row],[4-6月計]]-テーブル22[[#This Row],[入金額2]]))</f>
        <v>0</v>
      </c>
      <c r="X387" s="42"/>
      <c r="Y387" s="42"/>
      <c r="Z387" s="42"/>
      <c r="AA387" s="42">
        <f>SUM(テーブル22[[#This Row],[7月]:[9月]])</f>
        <v>0</v>
      </c>
      <c r="AB387" s="41"/>
      <c r="AC387" s="42"/>
      <c r="AD387" s="42">
        <f>IF(テーブル22[[#This Row],[1-6月残高]]=0,テーブル22[[#This Row],[7-9月計]]-テーブル22[[#This Row],[入金額3]],IF(テーブル22[[#This Row],[1-6月残高]]&gt;0,テーブル22[[#This Row],[1-6月残高]]+テーブル22[[#This Row],[7-9月計]]-テーブル22[[#This Row],[入金額3]]))</f>
        <v>0</v>
      </c>
      <c r="AE387" s="42"/>
      <c r="AF387" s="42"/>
      <c r="AG387" s="42"/>
      <c r="AH387" s="42">
        <f>SUM(テーブル22[[#This Row],[10月]:[12月]])</f>
        <v>0</v>
      </c>
      <c r="AI387" s="41"/>
      <c r="AJ387" s="42"/>
      <c r="AK387" s="42">
        <f>IF(テーブル22[[#This Row],[1-9月残高]]=0,テーブル22[[#This Row],[10-12月計]]-テーブル22[[#This Row],[入金額4]],IF(テーブル22[[#This Row],[1-9月残高]]&gt;0,テーブル22[[#This Row],[1-9月残高]]+テーブル22[[#This Row],[10-12月計]]-テーブル22[[#This Row],[入金額4]]))</f>
        <v>0</v>
      </c>
      <c r="AL387" s="42">
        <f>SUM(テーブル22[[#This Row],[1-3月計]],テーブル22[[#This Row],[4-6月計]],テーブル22[[#This Row],[7-9月計]],テーブル22[[#This Row],[10-12月計]]-テーブル22[[#This Row],[入金合計]])</f>
        <v>0</v>
      </c>
      <c r="AM387" s="42">
        <f>SUM(テーブル22[[#This Row],[入金額]],テーブル22[[#This Row],[入金額2]],テーブル22[[#This Row],[入金額3]],テーブル22[[#This Row],[入金額4]])</f>
        <v>0</v>
      </c>
      <c r="AN387" s="38">
        <f t="shared" si="5"/>
        <v>0</v>
      </c>
    </row>
    <row r="388" spans="1:40" s="4" customFormat="1" hidden="1" x14ac:dyDescent="0.15">
      <c r="A388" s="45">
        <v>2139</v>
      </c>
      <c r="B388" s="6" t="s">
        <v>1864</v>
      </c>
      <c r="C388" s="46"/>
      <c r="D388" s="46" t="s">
        <v>228</v>
      </c>
      <c r="E388" s="37" t="s">
        <v>117</v>
      </c>
      <c r="F388" s="37" t="s">
        <v>1258</v>
      </c>
      <c r="G388" s="37" t="s">
        <v>228</v>
      </c>
      <c r="H388" s="37"/>
      <c r="I388" s="46"/>
      <c r="J388" s="64">
        <v>0</v>
      </c>
      <c r="K388" s="64">
        <v>0</v>
      </c>
      <c r="L388" s="64">
        <v>0</v>
      </c>
      <c r="M388" s="49">
        <f>SUM(テーブル22[[#This Row],[1月]:[3月]])</f>
        <v>0</v>
      </c>
      <c r="N388" s="52"/>
      <c r="O388" s="48"/>
      <c r="P388"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8" s="51">
        <v>0</v>
      </c>
      <c r="R388" s="51">
        <v>0</v>
      </c>
      <c r="S388" s="51">
        <v>0</v>
      </c>
      <c r="T388" s="51">
        <f>SUM(テーブル22[[#This Row],[4月]:[6月]])</f>
        <v>0</v>
      </c>
      <c r="U388" s="52"/>
      <c r="V388" s="51"/>
      <c r="W388" s="51">
        <f>IF(テーブル22[[#This Row],[1-3月残高]]="",テーブル22[[#This Row],[4-6月計]]-テーブル22[[#This Row],[入金額2]],IF(テーブル22[[#This Row],[1-3月残高]]&gt;0,テーブル22[[#This Row],[1-3月残高]]+テーブル22[[#This Row],[4-6月計]]-テーブル22[[#This Row],[入金額2]]))</f>
        <v>0</v>
      </c>
      <c r="X388" s="51"/>
      <c r="Y388" s="51"/>
      <c r="Z388" s="51"/>
      <c r="AA388" s="51">
        <f>SUM(テーブル22[[#This Row],[7月]:[9月]])</f>
        <v>0</v>
      </c>
      <c r="AB388" s="52"/>
      <c r="AC388" s="51"/>
      <c r="AD388" s="51">
        <f>IF(テーブル22[[#This Row],[1-6月残高]]=0,テーブル22[[#This Row],[7-9月計]]-テーブル22[[#This Row],[入金額3]],IF(テーブル22[[#This Row],[1-6月残高]]&gt;0,テーブル22[[#This Row],[1-6月残高]]+テーブル22[[#This Row],[7-9月計]]-テーブル22[[#This Row],[入金額3]]))</f>
        <v>0</v>
      </c>
      <c r="AE388" s="51"/>
      <c r="AF388" s="51"/>
      <c r="AG388" s="51"/>
      <c r="AH388" s="51">
        <f>SUM(テーブル22[[#This Row],[10月]:[12月]])</f>
        <v>0</v>
      </c>
      <c r="AI388" s="52"/>
      <c r="AJ388" s="51"/>
      <c r="AK388" s="51">
        <f>IF(テーブル22[[#This Row],[1-9月残高]]=0,テーブル22[[#This Row],[10-12月計]]-テーブル22[[#This Row],[入金額4]],IF(テーブル22[[#This Row],[1-9月残高]]&gt;0,テーブル22[[#This Row],[1-9月残高]]+テーブル22[[#This Row],[10-12月計]]-テーブル22[[#This Row],[入金額4]]))</f>
        <v>0</v>
      </c>
      <c r="AL388" s="51">
        <f>SUM(テーブル22[[#This Row],[1-3月計]],テーブル22[[#This Row],[4-6月計]],テーブル22[[#This Row],[7-9月計]],テーブル22[[#This Row],[10-12月計]]-テーブル22[[#This Row],[入金合計]])</f>
        <v>0</v>
      </c>
      <c r="AM388" s="51">
        <f>SUM(テーブル22[[#This Row],[入金額]],テーブル22[[#This Row],[入金額2]],テーブル22[[#This Row],[入金額3]],テーブル22[[#This Row],[入金額4]])</f>
        <v>0</v>
      </c>
      <c r="AN388" s="46">
        <f t="shared" si="5"/>
        <v>0</v>
      </c>
    </row>
    <row r="389" spans="1:40" hidden="1" x14ac:dyDescent="0.15">
      <c r="A389" s="43">
        <v>2141</v>
      </c>
      <c r="B389" s="38"/>
      <c r="C389" s="43"/>
      <c r="D389" s="37" t="s">
        <v>1259</v>
      </c>
      <c r="E389" s="37" t="s">
        <v>53</v>
      </c>
      <c r="F389" s="37" t="s">
        <v>1260</v>
      </c>
      <c r="G389" s="37" t="s">
        <v>364</v>
      </c>
      <c r="H389" s="37" t="s">
        <v>1261</v>
      </c>
      <c r="I389" s="38"/>
      <c r="J389" s="39">
        <v>0</v>
      </c>
      <c r="K389" s="39">
        <v>0</v>
      </c>
      <c r="L389" s="39">
        <v>0</v>
      </c>
      <c r="M389" s="44">
        <f>SUM(テーブル22[[#This Row],[1月]:[3月]])</f>
        <v>0</v>
      </c>
      <c r="N389" s="41"/>
      <c r="O389" s="39"/>
      <c r="P38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89" s="42">
        <v>0</v>
      </c>
      <c r="R389" s="42">
        <v>0</v>
      </c>
      <c r="S389" s="42">
        <v>0</v>
      </c>
      <c r="T389" s="42">
        <f>SUM(テーブル22[[#This Row],[4月]:[6月]])</f>
        <v>0</v>
      </c>
      <c r="U389" s="41"/>
      <c r="V389" s="42"/>
      <c r="W389" s="42">
        <f>IF(テーブル22[[#This Row],[1-3月残高]]="",テーブル22[[#This Row],[4-6月計]]-テーブル22[[#This Row],[入金額2]],IF(テーブル22[[#This Row],[1-3月残高]]&gt;0,テーブル22[[#This Row],[1-3月残高]]+テーブル22[[#This Row],[4-6月計]]-テーブル22[[#This Row],[入金額2]]))</f>
        <v>0</v>
      </c>
      <c r="X389" s="42"/>
      <c r="Y389" s="42"/>
      <c r="Z389" s="42"/>
      <c r="AA389" s="42">
        <f>SUM(テーブル22[[#This Row],[7月]:[9月]])</f>
        <v>0</v>
      </c>
      <c r="AB389" s="41"/>
      <c r="AC389" s="42"/>
      <c r="AD389" s="42">
        <f>IF(テーブル22[[#This Row],[1-6月残高]]=0,テーブル22[[#This Row],[7-9月計]]-テーブル22[[#This Row],[入金額3]],IF(テーブル22[[#This Row],[1-6月残高]]&gt;0,テーブル22[[#This Row],[1-6月残高]]+テーブル22[[#This Row],[7-9月計]]-テーブル22[[#This Row],[入金額3]]))</f>
        <v>0</v>
      </c>
      <c r="AE389" s="42"/>
      <c r="AF389" s="42"/>
      <c r="AG389" s="42"/>
      <c r="AH389" s="42">
        <f>SUM(テーブル22[[#This Row],[10月]:[12月]])</f>
        <v>0</v>
      </c>
      <c r="AI389" s="41"/>
      <c r="AJ389" s="42"/>
      <c r="AK389" s="42">
        <f>IF(テーブル22[[#This Row],[1-9月残高]]=0,テーブル22[[#This Row],[10-12月計]]-テーブル22[[#This Row],[入金額4]],IF(テーブル22[[#This Row],[1-9月残高]]&gt;0,テーブル22[[#This Row],[1-9月残高]]+テーブル22[[#This Row],[10-12月計]]-テーブル22[[#This Row],[入金額4]]))</f>
        <v>0</v>
      </c>
      <c r="AL389" s="42">
        <f>SUM(テーブル22[[#This Row],[1-3月計]],テーブル22[[#This Row],[4-6月計]],テーブル22[[#This Row],[7-9月計]],テーブル22[[#This Row],[10-12月計]]-テーブル22[[#This Row],[入金合計]])</f>
        <v>0</v>
      </c>
      <c r="AM389" s="42">
        <f>SUM(テーブル22[[#This Row],[入金額]],テーブル22[[#This Row],[入金額2]],テーブル22[[#This Row],[入金額3]],テーブル22[[#This Row],[入金額4]])</f>
        <v>0</v>
      </c>
      <c r="AN389" s="38">
        <f t="shared" si="5"/>
        <v>0</v>
      </c>
    </row>
    <row r="390" spans="1:40" hidden="1" x14ac:dyDescent="0.15">
      <c r="A390" s="43">
        <v>2142</v>
      </c>
      <c r="B390" s="38"/>
      <c r="C390" s="43"/>
      <c r="D390" s="37" t="s">
        <v>1262</v>
      </c>
      <c r="E390" s="37" t="s">
        <v>173</v>
      </c>
      <c r="F390" s="37" t="s">
        <v>1263</v>
      </c>
      <c r="G390" s="37" t="s">
        <v>1264</v>
      </c>
      <c r="H390" s="37"/>
      <c r="I390" s="38"/>
      <c r="J390" s="39">
        <v>0</v>
      </c>
      <c r="K390" s="39">
        <v>0</v>
      </c>
      <c r="L390" s="39">
        <v>0</v>
      </c>
      <c r="M390" s="44">
        <f>SUM(テーブル22[[#This Row],[1月]:[3月]])</f>
        <v>0</v>
      </c>
      <c r="N390" s="41"/>
      <c r="O390" s="39"/>
      <c r="P39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0" s="42">
        <v>0</v>
      </c>
      <c r="R390" s="42">
        <v>0</v>
      </c>
      <c r="S390" s="42">
        <v>0</v>
      </c>
      <c r="T390" s="42">
        <f>SUM(テーブル22[[#This Row],[4月]:[6月]])</f>
        <v>0</v>
      </c>
      <c r="U390" s="41"/>
      <c r="V390" s="42"/>
      <c r="W390" s="42">
        <f>IF(テーブル22[[#This Row],[1-3月残高]]="",テーブル22[[#This Row],[4-6月計]]-テーブル22[[#This Row],[入金額2]],IF(テーブル22[[#This Row],[1-3月残高]]&gt;0,テーブル22[[#This Row],[1-3月残高]]+テーブル22[[#This Row],[4-6月計]]-テーブル22[[#This Row],[入金額2]]))</f>
        <v>0</v>
      </c>
      <c r="X390" s="42"/>
      <c r="Y390" s="42"/>
      <c r="Z390" s="42"/>
      <c r="AA390" s="42">
        <f>SUM(テーブル22[[#This Row],[7月]:[9月]])</f>
        <v>0</v>
      </c>
      <c r="AB390" s="41"/>
      <c r="AC390" s="42"/>
      <c r="AD390" s="42">
        <f>IF(テーブル22[[#This Row],[1-6月残高]]=0,テーブル22[[#This Row],[7-9月計]]-テーブル22[[#This Row],[入金額3]],IF(テーブル22[[#This Row],[1-6月残高]]&gt;0,テーブル22[[#This Row],[1-6月残高]]+テーブル22[[#This Row],[7-9月計]]-テーブル22[[#This Row],[入金額3]]))</f>
        <v>0</v>
      </c>
      <c r="AE390" s="42"/>
      <c r="AF390" s="42"/>
      <c r="AG390" s="42"/>
      <c r="AH390" s="42">
        <f>SUM(テーブル22[[#This Row],[10月]:[12月]])</f>
        <v>0</v>
      </c>
      <c r="AI390" s="41"/>
      <c r="AJ390" s="42"/>
      <c r="AK390" s="42">
        <f>IF(テーブル22[[#This Row],[1-9月残高]]=0,テーブル22[[#This Row],[10-12月計]]-テーブル22[[#This Row],[入金額4]],IF(テーブル22[[#This Row],[1-9月残高]]&gt;0,テーブル22[[#This Row],[1-9月残高]]+テーブル22[[#This Row],[10-12月計]]-テーブル22[[#This Row],[入金額4]]))</f>
        <v>0</v>
      </c>
      <c r="AL390" s="42">
        <f>SUM(テーブル22[[#This Row],[1-3月計]],テーブル22[[#This Row],[4-6月計]],テーブル22[[#This Row],[7-9月計]],テーブル22[[#This Row],[10-12月計]]-テーブル22[[#This Row],[入金合計]])</f>
        <v>0</v>
      </c>
      <c r="AM390" s="42">
        <f>SUM(テーブル22[[#This Row],[入金額]],テーブル22[[#This Row],[入金額2]],テーブル22[[#This Row],[入金額3]],テーブル22[[#This Row],[入金額4]])</f>
        <v>0</v>
      </c>
      <c r="AN390" s="38">
        <f t="shared" si="5"/>
        <v>0</v>
      </c>
    </row>
    <row r="391" spans="1:40" s="4" customFormat="1" hidden="1" x14ac:dyDescent="0.15">
      <c r="A391" s="45">
        <v>2144</v>
      </c>
      <c r="B391" s="46" t="s">
        <v>1864</v>
      </c>
      <c r="C391" s="46"/>
      <c r="D391" s="46" t="s">
        <v>462</v>
      </c>
      <c r="E391" s="37" t="s">
        <v>188</v>
      </c>
      <c r="F391" s="37" t="s">
        <v>1265</v>
      </c>
      <c r="G391" s="37" t="s">
        <v>1266</v>
      </c>
      <c r="H391" s="37"/>
      <c r="I391" s="46"/>
      <c r="J391" s="64">
        <v>375</v>
      </c>
      <c r="K391" s="64">
        <v>630</v>
      </c>
      <c r="L391" s="64">
        <v>570</v>
      </c>
      <c r="M391" s="49">
        <f>SUM(テーブル22[[#This Row],[1月]:[3月]])</f>
        <v>1575</v>
      </c>
      <c r="N391" s="52">
        <v>41379</v>
      </c>
      <c r="O391" s="48">
        <v>1575</v>
      </c>
      <c r="P391"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1" s="51">
        <v>720</v>
      </c>
      <c r="R391" s="51">
        <v>960</v>
      </c>
      <c r="S391" s="51">
        <v>1080</v>
      </c>
      <c r="T391" s="51">
        <f>SUM(テーブル22[[#This Row],[4月]:[6月]])</f>
        <v>2760</v>
      </c>
      <c r="U391" s="52"/>
      <c r="V391" s="51"/>
      <c r="W391" s="51">
        <f>IF(テーブル22[[#This Row],[1-3月残高]]="",テーブル22[[#This Row],[4-6月計]]-テーブル22[[#This Row],[入金額2]],IF(テーブル22[[#This Row],[1-3月残高]]&gt;0,テーブル22[[#This Row],[1-3月残高]]+テーブル22[[#This Row],[4-6月計]]-テーブル22[[#This Row],[入金額2]]))</f>
        <v>2760</v>
      </c>
      <c r="X391" s="51"/>
      <c r="Y391" s="51"/>
      <c r="Z391" s="51"/>
      <c r="AA391" s="51">
        <f>SUM(テーブル22[[#This Row],[7月]:[9月]])</f>
        <v>0</v>
      </c>
      <c r="AB391" s="52"/>
      <c r="AC391" s="51"/>
      <c r="AD391" s="51">
        <f>IF(テーブル22[[#This Row],[1-6月残高]]=0,テーブル22[[#This Row],[7-9月計]]-テーブル22[[#This Row],[入金額3]],IF(テーブル22[[#This Row],[1-6月残高]]&gt;0,テーブル22[[#This Row],[1-6月残高]]+テーブル22[[#This Row],[7-9月計]]-テーブル22[[#This Row],[入金額3]]))</f>
        <v>2760</v>
      </c>
      <c r="AE391" s="51"/>
      <c r="AF391" s="51"/>
      <c r="AG391" s="51"/>
      <c r="AH391" s="51">
        <f>SUM(テーブル22[[#This Row],[10月]:[12月]])</f>
        <v>0</v>
      </c>
      <c r="AI391" s="52"/>
      <c r="AJ391" s="51"/>
      <c r="AK391" s="51">
        <f>IF(テーブル22[[#This Row],[1-9月残高]]=0,テーブル22[[#This Row],[10-12月計]]-テーブル22[[#This Row],[入金額4]],IF(テーブル22[[#This Row],[1-9月残高]]&gt;0,テーブル22[[#This Row],[1-9月残高]]+テーブル22[[#This Row],[10-12月計]]-テーブル22[[#This Row],[入金額4]]))</f>
        <v>2760</v>
      </c>
      <c r="AL391" s="51">
        <f>SUM(テーブル22[[#This Row],[1-3月計]],テーブル22[[#This Row],[4-6月計]],テーブル22[[#This Row],[7-9月計]],テーブル22[[#This Row],[10-12月計]]-テーブル22[[#This Row],[入金合計]])</f>
        <v>2760</v>
      </c>
      <c r="AM391" s="51">
        <f>SUM(テーブル22[[#This Row],[入金額]],テーブル22[[#This Row],[入金額2]],テーブル22[[#This Row],[入金額3]],テーブル22[[#This Row],[入金額4]])</f>
        <v>1575</v>
      </c>
      <c r="AN391" s="46">
        <f t="shared" si="5"/>
        <v>4335</v>
      </c>
    </row>
    <row r="392" spans="1:40" hidden="1" x14ac:dyDescent="0.15">
      <c r="A392" s="43">
        <v>2145</v>
      </c>
      <c r="B392" s="38"/>
      <c r="C392" s="43"/>
      <c r="D392" s="37" t="s">
        <v>1267</v>
      </c>
      <c r="E392" s="37" t="s">
        <v>285</v>
      </c>
      <c r="F392" s="37" t="s">
        <v>1268</v>
      </c>
      <c r="G392" s="37" t="s">
        <v>1269</v>
      </c>
      <c r="H392" s="37"/>
      <c r="I392" s="38"/>
      <c r="J392" s="39">
        <v>0</v>
      </c>
      <c r="K392" s="39">
        <v>0</v>
      </c>
      <c r="L392" s="39">
        <v>0</v>
      </c>
      <c r="M392" s="44">
        <f>SUM(テーブル22[[#This Row],[1月]:[3月]])</f>
        <v>0</v>
      </c>
      <c r="N392" s="41"/>
      <c r="O392" s="39"/>
      <c r="P3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2" s="42">
        <v>0</v>
      </c>
      <c r="R392" s="42">
        <v>0</v>
      </c>
      <c r="S392" s="42">
        <v>0</v>
      </c>
      <c r="T392" s="42">
        <f>SUM(テーブル22[[#This Row],[4月]:[6月]])</f>
        <v>0</v>
      </c>
      <c r="U392" s="41"/>
      <c r="V392" s="42"/>
      <c r="W392" s="42">
        <f>IF(テーブル22[[#This Row],[1-3月残高]]="",テーブル22[[#This Row],[4-6月計]]-テーブル22[[#This Row],[入金額2]],IF(テーブル22[[#This Row],[1-3月残高]]&gt;0,テーブル22[[#This Row],[1-3月残高]]+テーブル22[[#This Row],[4-6月計]]-テーブル22[[#This Row],[入金額2]]))</f>
        <v>0</v>
      </c>
      <c r="X392" s="42"/>
      <c r="Y392" s="42"/>
      <c r="Z392" s="42"/>
      <c r="AA392" s="42">
        <f>SUM(テーブル22[[#This Row],[7月]:[9月]])</f>
        <v>0</v>
      </c>
      <c r="AB392" s="41"/>
      <c r="AC392" s="42"/>
      <c r="AD392" s="42">
        <f>IF(テーブル22[[#This Row],[1-6月残高]]=0,テーブル22[[#This Row],[7-9月計]]-テーブル22[[#This Row],[入金額3]],IF(テーブル22[[#This Row],[1-6月残高]]&gt;0,テーブル22[[#This Row],[1-6月残高]]+テーブル22[[#This Row],[7-9月計]]-テーブル22[[#This Row],[入金額3]]))</f>
        <v>0</v>
      </c>
      <c r="AE392" s="42"/>
      <c r="AF392" s="42"/>
      <c r="AG392" s="42"/>
      <c r="AH392" s="42">
        <f>SUM(テーブル22[[#This Row],[10月]:[12月]])</f>
        <v>0</v>
      </c>
      <c r="AI392" s="41"/>
      <c r="AJ392" s="42"/>
      <c r="AK392" s="42">
        <f>IF(テーブル22[[#This Row],[1-9月残高]]=0,テーブル22[[#This Row],[10-12月計]]-テーブル22[[#This Row],[入金額4]],IF(テーブル22[[#This Row],[1-9月残高]]&gt;0,テーブル22[[#This Row],[1-9月残高]]+テーブル22[[#This Row],[10-12月計]]-テーブル22[[#This Row],[入金額4]]))</f>
        <v>0</v>
      </c>
      <c r="AL392" s="42">
        <f>SUM(テーブル22[[#This Row],[1-3月計]],テーブル22[[#This Row],[4-6月計]],テーブル22[[#This Row],[7-9月計]],テーブル22[[#This Row],[10-12月計]]-テーブル22[[#This Row],[入金合計]])</f>
        <v>0</v>
      </c>
      <c r="AM392" s="42">
        <f>SUM(テーブル22[[#This Row],[入金額]],テーブル22[[#This Row],[入金額2]],テーブル22[[#This Row],[入金額3]],テーブル22[[#This Row],[入金額4]])</f>
        <v>0</v>
      </c>
      <c r="AN392" s="38">
        <f t="shared" si="5"/>
        <v>0</v>
      </c>
    </row>
    <row r="393" spans="1:40" hidden="1" x14ac:dyDescent="0.15">
      <c r="A393" s="43">
        <v>2146</v>
      </c>
      <c r="B393" s="38"/>
      <c r="C393" s="43"/>
      <c r="D393" s="37" t="s">
        <v>91</v>
      </c>
      <c r="E393" s="37" t="s">
        <v>1270</v>
      </c>
      <c r="F393" s="37" t="s">
        <v>1271</v>
      </c>
      <c r="G393" s="37" t="s">
        <v>1272</v>
      </c>
      <c r="H393" s="37"/>
      <c r="I393" s="38"/>
      <c r="J393" s="39">
        <v>0</v>
      </c>
      <c r="K393" s="39">
        <v>0</v>
      </c>
      <c r="L393" s="39">
        <v>0</v>
      </c>
      <c r="M393" s="44">
        <f>SUM(テーブル22[[#This Row],[1月]:[3月]])</f>
        <v>0</v>
      </c>
      <c r="N393" s="41"/>
      <c r="O393" s="39"/>
      <c r="P39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3" s="42">
        <v>0</v>
      </c>
      <c r="R393" s="42">
        <v>0</v>
      </c>
      <c r="S393" s="42">
        <v>0</v>
      </c>
      <c r="T393" s="42">
        <f>SUM(テーブル22[[#This Row],[4月]:[6月]])</f>
        <v>0</v>
      </c>
      <c r="U393" s="41"/>
      <c r="V393" s="42"/>
      <c r="W393" s="42">
        <f>IF(テーブル22[[#This Row],[1-3月残高]]="",テーブル22[[#This Row],[4-6月計]]-テーブル22[[#This Row],[入金額2]],IF(テーブル22[[#This Row],[1-3月残高]]&gt;0,テーブル22[[#This Row],[1-3月残高]]+テーブル22[[#This Row],[4-6月計]]-テーブル22[[#This Row],[入金額2]]))</f>
        <v>0</v>
      </c>
      <c r="X393" s="42"/>
      <c r="Y393" s="42"/>
      <c r="Z393" s="42"/>
      <c r="AA393" s="42">
        <f>SUM(テーブル22[[#This Row],[7月]:[9月]])</f>
        <v>0</v>
      </c>
      <c r="AB393" s="41"/>
      <c r="AC393" s="42"/>
      <c r="AD393" s="42">
        <f>IF(テーブル22[[#This Row],[1-6月残高]]=0,テーブル22[[#This Row],[7-9月計]]-テーブル22[[#This Row],[入金額3]],IF(テーブル22[[#This Row],[1-6月残高]]&gt;0,テーブル22[[#This Row],[1-6月残高]]+テーブル22[[#This Row],[7-9月計]]-テーブル22[[#This Row],[入金額3]]))</f>
        <v>0</v>
      </c>
      <c r="AE393" s="42"/>
      <c r="AF393" s="42"/>
      <c r="AG393" s="42"/>
      <c r="AH393" s="42">
        <f>SUM(テーブル22[[#This Row],[10月]:[12月]])</f>
        <v>0</v>
      </c>
      <c r="AI393" s="41"/>
      <c r="AJ393" s="42"/>
      <c r="AK393" s="42">
        <f>IF(テーブル22[[#This Row],[1-9月残高]]=0,テーブル22[[#This Row],[10-12月計]]-テーブル22[[#This Row],[入金額4]],IF(テーブル22[[#This Row],[1-9月残高]]&gt;0,テーブル22[[#This Row],[1-9月残高]]+テーブル22[[#This Row],[10-12月計]]-テーブル22[[#This Row],[入金額4]]))</f>
        <v>0</v>
      </c>
      <c r="AL393" s="42">
        <f>SUM(テーブル22[[#This Row],[1-3月計]],テーブル22[[#This Row],[4-6月計]],テーブル22[[#This Row],[7-9月計]],テーブル22[[#This Row],[10-12月計]]-テーブル22[[#This Row],[入金合計]])</f>
        <v>0</v>
      </c>
      <c r="AM393" s="42">
        <f>SUM(テーブル22[[#This Row],[入金額]],テーブル22[[#This Row],[入金額2]],テーブル22[[#This Row],[入金額3]],テーブル22[[#This Row],[入金額4]])</f>
        <v>0</v>
      </c>
      <c r="AN393" s="38">
        <f t="shared" si="5"/>
        <v>0</v>
      </c>
    </row>
    <row r="394" spans="1:40" hidden="1" x14ac:dyDescent="0.15">
      <c r="A394" s="43">
        <v>2147</v>
      </c>
      <c r="B394" s="38"/>
      <c r="C394" s="43"/>
      <c r="D394" s="37" t="s">
        <v>92</v>
      </c>
      <c r="E394" s="37" t="s">
        <v>151</v>
      </c>
      <c r="F394" s="37" t="s">
        <v>1273</v>
      </c>
      <c r="G394" s="37" t="s">
        <v>1274</v>
      </c>
      <c r="H394" s="37"/>
      <c r="I394" s="38"/>
      <c r="J394" s="39">
        <v>0</v>
      </c>
      <c r="K394" s="39">
        <v>0</v>
      </c>
      <c r="L394" s="39">
        <v>0</v>
      </c>
      <c r="M394" s="44">
        <f>SUM(テーブル22[[#This Row],[1月]:[3月]])</f>
        <v>0</v>
      </c>
      <c r="N394" s="41"/>
      <c r="O394" s="39"/>
      <c r="P3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4" s="42">
        <v>0</v>
      </c>
      <c r="R394" s="42">
        <v>0</v>
      </c>
      <c r="S394" s="42">
        <v>0</v>
      </c>
      <c r="T394" s="42">
        <f>SUM(テーブル22[[#This Row],[4月]:[6月]])</f>
        <v>0</v>
      </c>
      <c r="U394" s="41"/>
      <c r="V394" s="42"/>
      <c r="W394" s="42">
        <f>IF(テーブル22[[#This Row],[1-3月残高]]="",テーブル22[[#This Row],[4-6月計]]-テーブル22[[#This Row],[入金額2]],IF(テーブル22[[#This Row],[1-3月残高]]&gt;0,テーブル22[[#This Row],[1-3月残高]]+テーブル22[[#This Row],[4-6月計]]-テーブル22[[#This Row],[入金額2]]))</f>
        <v>0</v>
      </c>
      <c r="X394" s="42"/>
      <c r="Y394" s="42"/>
      <c r="Z394" s="42"/>
      <c r="AA394" s="42">
        <f>SUM(テーブル22[[#This Row],[7月]:[9月]])</f>
        <v>0</v>
      </c>
      <c r="AB394" s="41"/>
      <c r="AC394" s="42"/>
      <c r="AD394" s="42">
        <f>IF(テーブル22[[#This Row],[1-6月残高]]=0,テーブル22[[#This Row],[7-9月計]]-テーブル22[[#This Row],[入金額3]],IF(テーブル22[[#This Row],[1-6月残高]]&gt;0,テーブル22[[#This Row],[1-6月残高]]+テーブル22[[#This Row],[7-9月計]]-テーブル22[[#This Row],[入金額3]]))</f>
        <v>0</v>
      </c>
      <c r="AE394" s="42"/>
      <c r="AF394" s="42"/>
      <c r="AG394" s="42"/>
      <c r="AH394" s="42">
        <f>SUM(テーブル22[[#This Row],[10月]:[12月]])</f>
        <v>0</v>
      </c>
      <c r="AI394" s="41"/>
      <c r="AJ394" s="42"/>
      <c r="AK394" s="42">
        <f>IF(テーブル22[[#This Row],[1-9月残高]]=0,テーブル22[[#This Row],[10-12月計]]-テーブル22[[#This Row],[入金額4]],IF(テーブル22[[#This Row],[1-9月残高]]&gt;0,テーブル22[[#This Row],[1-9月残高]]+テーブル22[[#This Row],[10-12月計]]-テーブル22[[#This Row],[入金額4]]))</f>
        <v>0</v>
      </c>
      <c r="AL394" s="42">
        <f>SUM(テーブル22[[#This Row],[1-3月計]],テーブル22[[#This Row],[4-6月計]],テーブル22[[#This Row],[7-9月計]],テーブル22[[#This Row],[10-12月計]]-テーブル22[[#This Row],[入金合計]])</f>
        <v>0</v>
      </c>
      <c r="AM394" s="42">
        <f>SUM(テーブル22[[#This Row],[入金額]],テーブル22[[#This Row],[入金額2]],テーブル22[[#This Row],[入金額3]],テーブル22[[#This Row],[入金額4]])</f>
        <v>0</v>
      </c>
      <c r="AN394" s="38">
        <f t="shared" si="5"/>
        <v>0</v>
      </c>
    </row>
    <row r="395" spans="1:40" hidden="1" x14ac:dyDescent="0.15">
      <c r="A395" s="43">
        <v>2148</v>
      </c>
      <c r="B395" s="38"/>
      <c r="C395" s="43"/>
      <c r="D395" s="37" t="s">
        <v>1275</v>
      </c>
      <c r="E395" s="37" t="s">
        <v>41</v>
      </c>
      <c r="F395" s="37" t="s">
        <v>1276</v>
      </c>
      <c r="G395" s="37" t="s">
        <v>1277</v>
      </c>
      <c r="H395" s="37"/>
      <c r="I395" s="38"/>
      <c r="J395" s="39">
        <v>0</v>
      </c>
      <c r="K395" s="39">
        <v>0</v>
      </c>
      <c r="L395" s="39">
        <v>0</v>
      </c>
      <c r="M395" s="44">
        <f>SUM(テーブル22[[#This Row],[1月]:[3月]])</f>
        <v>0</v>
      </c>
      <c r="N395" s="41"/>
      <c r="O395" s="39"/>
      <c r="P39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5" s="42">
        <v>0</v>
      </c>
      <c r="R395" s="42">
        <v>0</v>
      </c>
      <c r="S395" s="42">
        <v>0</v>
      </c>
      <c r="T395" s="42">
        <f>SUM(テーブル22[[#This Row],[4月]:[6月]])</f>
        <v>0</v>
      </c>
      <c r="U395" s="41"/>
      <c r="V395" s="42"/>
      <c r="W395" s="42">
        <f>IF(テーブル22[[#This Row],[1-3月残高]]="",テーブル22[[#This Row],[4-6月計]]-テーブル22[[#This Row],[入金額2]],IF(テーブル22[[#This Row],[1-3月残高]]&gt;0,テーブル22[[#This Row],[1-3月残高]]+テーブル22[[#This Row],[4-6月計]]-テーブル22[[#This Row],[入金額2]]))</f>
        <v>0</v>
      </c>
      <c r="X395" s="42"/>
      <c r="Y395" s="42"/>
      <c r="Z395" s="42"/>
      <c r="AA395" s="42">
        <f>SUM(テーブル22[[#This Row],[7月]:[9月]])</f>
        <v>0</v>
      </c>
      <c r="AB395" s="41"/>
      <c r="AC395" s="42"/>
      <c r="AD395" s="42">
        <f>IF(テーブル22[[#This Row],[1-6月残高]]=0,テーブル22[[#This Row],[7-9月計]]-テーブル22[[#This Row],[入金額3]],IF(テーブル22[[#This Row],[1-6月残高]]&gt;0,テーブル22[[#This Row],[1-6月残高]]+テーブル22[[#This Row],[7-9月計]]-テーブル22[[#This Row],[入金額3]]))</f>
        <v>0</v>
      </c>
      <c r="AE395" s="42"/>
      <c r="AF395" s="42"/>
      <c r="AG395" s="42"/>
      <c r="AH395" s="42">
        <f>SUM(テーブル22[[#This Row],[10月]:[12月]])</f>
        <v>0</v>
      </c>
      <c r="AI395" s="41"/>
      <c r="AJ395" s="42"/>
      <c r="AK395" s="42">
        <f>IF(テーブル22[[#This Row],[1-9月残高]]=0,テーブル22[[#This Row],[10-12月計]]-テーブル22[[#This Row],[入金額4]],IF(テーブル22[[#This Row],[1-9月残高]]&gt;0,テーブル22[[#This Row],[1-9月残高]]+テーブル22[[#This Row],[10-12月計]]-テーブル22[[#This Row],[入金額4]]))</f>
        <v>0</v>
      </c>
      <c r="AL395" s="42">
        <f>SUM(テーブル22[[#This Row],[1-3月計]],テーブル22[[#This Row],[4-6月計]],テーブル22[[#This Row],[7-9月計]],テーブル22[[#This Row],[10-12月計]]-テーブル22[[#This Row],[入金合計]])</f>
        <v>0</v>
      </c>
      <c r="AM395" s="42">
        <f>SUM(テーブル22[[#This Row],[入金額]],テーブル22[[#This Row],[入金額2]],テーブル22[[#This Row],[入金額3]],テーブル22[[#This Row],[入金額4]])</f>
        <v>0</v>
      </c>
      <c r="AN395" s="38">
        <f t="shared" si="5"/>
        <v>0</v>
      </c>
    </row>
    <row r="396" spans="1:40" hidden="1" x14ac:dyDescent="0.15">
      <c r="A396" s="43">
        <v>2149</v>
      </c>
      <c r="B396" s="38"/>
      <c r="C396" s="43"/>
      <c r="D396" s="37" t="s">
        <v>1278</v>
      </c>
      <c r="E396" s="37" t="s">
        <v>1270</v>
      </c>
      <c r="F396" s="37" t="s">
        <v>1279</v>
      </c>
      <c r="G396" s="37" t="s">
        <v>365</v>
      </c>
      <c r="H396" s="37"/>
      <c r="I396" s="38"/>
      <c r="J396" s="39">
        <v>0</v>
      </c>
      <c r="K396" s="39">
        <v>0</v>
      </c>
      <c r="L396" s="39">
        <v>1500</v>
      </c>
      <c r="M396" s="44">
        <f>SUM(テーブル22[[#This Row],[1月]:[3月]])</f>
        <v>1500</v>
      </c>
      <c r="N396" s="41">
        <v>41379</v>
      </c>
      <c r="O396" s="39">
        <v>1500</v>
      </c>
      <c r="P39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6" s="42">
        <v>0</v>
      </c>
      <c r="R396" s="42">
        <v>0</v>
      </c>
      <c r="S396" s="42">
        <v>900</v>
      </c>
      <c r="T396" s="42">
        <f>SUM(テーブル22[[#This Row],[4月]:[6月]])</f>
        <v>900</v>
      </c>
      <c r="U396" s="41"/>
      <c r="V396" s="42"/>
      <c r="W396" s="42">
        <f>IF(テーブル22[[#This Row],[1-3月残高]]="",テーブル22[[#This Row],[4-6月計]]-テーブル22[[#This Row],[入金額2]],IF(テーブル22[[#This Row],[1-3月残高]]&gt;0,テーブル22[[#This Row],[1-3月残高]]+テーブル22[[#This Row],[4-6月計]]-テーブル22[[#This Row],[入金額2]]))</f>
        <v>900</v>
      </c>
      <c r="X396" s="42"/>
      <c r="Y396" s="42"/>
      <c r="Z396" s="42"/>
      <c r="AA396" s="42">
        <f>SUM(テーブル22[[#This Row],[7月]:[9月]])</f>
        <v>0</v>
      </c>
      <c r="AB396" s="41"/>
      <c r="AC396" s="42"/>
      <c r="AD396" s="42">
        <f>IF(テーブル22[[#This Row],[1-6月残高]]=0,テーブル22[[#This Row],[7-9月計]]-テーブル22[[#This Row],[入金額3]],IF(テーブル22[[#This Row],[1-6月残高]]&gt;0,テーブル22[[#This Row],[1-6月残高]]+テーブル22[[#This Row],[7-9月計]]-テーブル22[[#This Row],[入金額3]]))</f>
        <v>900</v>
      </c>
      <c r="AE396" s="42"/>
      <c r="AF396" s="42"/>
      <c r="AG396" s="42"/>
      <c r="AH396" s="42">
        <f>SUM(テーブル22[[#This Row],[10月]:[12月]])</f>
        <v>0</v>
      </c>
      <c r="AI396" s="41"/>
      <c r="AJ396" s="42"/>
      <c r="AK396" s="42">
        <f>IF(テーブル22[[#This Row],[1-9月残高]]=0,テーブル22[[#This Row],[10-12月計]]-テーブル22[[#This Row],[入金額4]],IF(テーブル22[[#This Row],[1-9月残高]]&gt;0,テーブル22[[#This Row],[1-9月残高]]+テーブル22[[#This Row],[10-12月計]]-テーブル22[[#This Row],[入金額4]]))</f>
        <v>900</v>
      </c>
      <c r="AL396" s="42">
        <f>SUM(テーブル22[[#This Row],[1-3月計]],テーブル22[[#This Row],[4-6月計]],テーブル22[[#This Row],[7-9月計]],テーブル22[[#This Row],[10-12月計]]-テーブル22[[#This Row],[入金合計]])</f>
        <v>900</v>
      </c>
      <c r="AM396" s="42">
        <f>SUM(テーブル22[[#This Row],[入金額]],テーブル22[[#This Row],[入金額2]],テーブル22[[#This Row],[入金額3]],テーブル22[[#This Row],[入金額4]])</f>
        <v>1500</v>
      </c>
      <c r="AN396" s="38">
        <f t="shared" ref="AN396:AN459" si="6">M396+T396+AA396+AH396</f>
        <v>2400</v>
      </c>
    </row>
    <row r="397" spans="1:40" hidden="1" x14ac:dyDescent="0.15">
      <c r="A397" s="43">
        <v>2150</v>
      </c>
      <c r="B397" s="38"/>
      <c r="C397" s="43"/>
      <c r="D397" s="37" t="s">
        <v>1280</v>
      </c>
      <c r="E397" s="37" t="s">
        <v>35</v>
      </c>
      <c r="F397" s="37" t="s">
        <v>1281</v>
      </c>
      <c r="G397" s="37" t="s">
        <v>1282</v>
      </c>
      <c r="H397" s="37"/>
      <c r="I397" s="38"/>
      <c r="J397" s="39">
        <v>0</v>
      </c>
      <c r="K397" s="39">
        <v>0</v>
      </c>
      <c r="L397" s="39">
        <v>0</v>
      </c>
      <c r="M397" s="44">
        <f>SUM(テーブル22[[#This Row],[1月]:[3月]])</f>
        <v>0</v>
      </c>
      <c r="N397" s="41"/>
      <c r="O397" s="39"/>
      <c r="P39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7" s="42">
        <v>900</v>
      </c>
      <c r="R397" s="42">
        <v>0</v>
      </c>
      <c r="S397" s="42">
        <v>0</v>
      </c>
      <c r="T397" s="42">
        <f>SUM(テーブル22[[#This Row],[4月]:[6月]])</f>
        <v>900</v>
      </c>
      <c r="U397" s="41"/>
      <c r="V397" s="42"/>
      <c r="W397" s="42">
        <f>IF(テーブル22[[#This Row],[1-3月残高]]="",テーブル22[[#This Row],[4-6月計]]-テーブル22[[#This Row],[入金額2]],IF(テーブル22[[#This Row],[1-3月残高]]&gt;0,テーブル22[[#This Row],[1-3月残高]]+テーブル22[[#This Row],[4-6月計]]-テーブル22[[#This Row],[入金額2]]))</f>
        <v>900</v>
      </c>
      <c r="X397" s="42"/>
      <c r="Y397" s="42"/>
      <c r="Z397" s="42"/>
      <c r="AA397" s="42">
        <f>SUM(テーブル22[[#This Row],[7月]:[9月]])</f>
        <v>0</v>
      </c>
      <c r="AB397" s="41"/>
      <c r="AC397" s="42"/>
      <c r="AD397" s="42">
        <f>IF(テーブル22[[#This Row],[1-6月残高]]=0,テーブル22[[#This Row],[7-9月計]]-テーブル22[[#This Row],[入金額3]],IF(テーブル22[[#This Row],[1-6月残高]]&gt;0,テーブル22[[#This Row],[1-6月残高]]+テーブル22[[#This Row],[7-9月計]]-テーブル22[[#This Row],[入金額3]]))</f>
        <v>900</v>
      </c>
      <c r="AE397" s="42"/>
      <c r="AF397" s="42"/>
      <c r="AG397" s="42"/>
      <c r="AH397" s="42">
        <f>SUM(テーブル22[[#This Row],[10月]:[12月]])</f>
        <v>0</v>
      </c>
      <c r="AI397" s="41"/>
      <c r="AJ397" s="42"/>
      <c r="AK397" s="42">
        <f>IF(テーブル22[[#This Row],[1-9月残高]]=0,テーブル22[[#This Row],[10-12月計]]-テーブル22[[#This Row],[入金額4]],IF(テーブル22[[#This Row],[1-9月残高]]&gt;0,テーブル22[[#This Row],[1-9月残高]]+テーブル22[[#This Row],[10-12月計]]-テーブル22[[#This Row],[入金額4]]))</f>
        <v>900</v>
      </c>
      <c r="AL397" s="42">
        <f>SUM(テーブル22[[#This Row],[1-3月計]],テーブル22[[#This Row],[4-6月計]],テーブル22[[#This Row],[7-9月計]],テーブル22[[#This Row],[10-12月計]]-テーブル22[[#This Row],[入金合計]])</f>
        <v>900</v>
      </c>
      <c r="AM397" s="42">
        <f>SUM(テーブル22[[#This Row],[入金額]],テーブル22[[#This Row],[入金額2]],テーブル22[[#This Row],[入金額3]],テーブル22[[#This Row],[入金額4]])</f>
        <v>0</v>
      </c>
      <c r="AN397" s="38">
        <f t="shared" si="6"/>
        <v>900</v>
      </c>
    </row>
    <row r="398" spans="1:40" hidden="1" x14ac:dyDescent="0.15">
      <c r="A398" s="43">
        <v>2152</v>
      </c>
      <c r="B398" s="38"/>
      <c r="C398" s="43"/>
      <c r="D398" s="37" t="s">
        <v>1283</v>
      </c>
      <c r="E398" s="37" t="s">
        <v>160</v>
      </c>
      <c r="F398" s="37" t="s">
        <v>1284</v>
      </c>
      <c r="G398" s="37" t="s">
        <v>366</v>
      </c>
      <c r="H398" s="37"/>
      <c r="I398" s="38"/>
      <c r="J398" s="39">
        <v>0</v>
      </c>
      <c r="K398" s="39">
        <v>0</v>
      </c>
      <c r="L398" s="39">
        <v>0</v>
      </c>
      <c r="M398" s="44">
        <f>SUM(テーブル22[[#This Row],[1月]:[3月]])</f>
        <v>0</v>
      </c>
      <c r="N398" s="41"/>
      <c r="O398" s="39"/>
      <c r="P39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8" s="42">
        <v>0</v>
      </c>
      <c r="R398" s="42">
        <v>0</v>
      </c>
      <c r="S398" s="42">
        <v>0</v>
      </c>
      <c r="T398" s="42">
        <f>SUM(テーブル22[[#This Row],[4月]:[6月]])</f>
        <v>0</v>
      </c>
      <c r="U398" s="41"/>
      <c r="V398" s="42"/>
      <c r="W398" s="42">
        <f>IF(テーブル22[[#This Row],[1-3月残高]]="",テーブル22[[#This Row],[4-6月計]]-テーブル22[[#This Row],[入金額2]],IF(テーブル22[[#This Row],[1-3月残高]]&gt;0,テーブル22[[#This Row],[1-3月残高]]+テーブル22[[#This Row],[4-6月計]]-テーブル22[[#This Row],[入金額2]]))</f>
        <v>0</v>
      </c>
      <c r="X398" s="42"/>
      <c r="Y398" s="42"/>
      <c r="Z398" s="42"/>
      <c r="AA398" s="42">
        <f>SUM(テーブル22[[#This Row],[7月]:[9月]])</f>
        <v>0</v>
      </c>
      <c r="AB398" s="41"/>
      <c r="AC398" s="42"/>
      <c r="AD398" s="42">
        <f>IF(テーブル22[[#This Row],[1-6月残高]]=0,テーブル22[[#This Row],[7-9月計]]-テーブル22[[#This Row],[入金額3]],IF(テーブル22[[#This Row],[1-6月残高]]&gt;0,テーブル22[[#This Row],[1-6月残高]]+テーブル22[[#This Row],[7-9月計]]-テーブル22[[#This Row],[入金額3]]))</f>
        <v>0</v>
      </c>
      <c r="AE398" s="42"/>
      <c r="AF398" s="42"/>
      <c r="AG398" s="42"/>
      <c r="AH398" s="42">
        <f>SUM(テーブル22[[#This Row],[10月]:[12月]])</f>
        <v>0</v>
      </c>
      <c r="AI398" s="41"/>
      <c r="AJ398" s="42"/>
      <c r="AK398" s="42">
        <f>IF(テーブル22[[#This Row],[1-9月残高]]=0,テーブル22[[#This Row],[10-12月計]]-テーブル22[[#This Row],[入金額4]],IF(テーブル22[[#This Row],[1-9月残高]]&gt;0,テーブル22[[#This Row],[1-9月残高]]+テーブル22[[#This Row],[10-12月計]]-テーブル22[[#This Row],[入金額4]]))</f>
        <v>0</v>
      </c>
      <c r="AL398" s="42">
        <f>SUM(テーブル22[[#This Row],[1-3月計]],テーブル22[[#This Row],[4-6月計]],テーブル22[[#This Row],[7-9月計]],テーブル22[[#This Row],[10-12月計]]-テーブル22[[#This Row],[入金合計]])</f>
        <v>0</v>
      </c>
      <c r="AM398" s="42">
        <f>SUM(テーブル22[[#This Row],[入金額]],テーブル22[[#This Row],[入金額2]],テーブル22[[#This Row],[入金額3]],テーブル22[[#This Row],[入金額4]])</f>
        <v>0</v>
      </c>
      <c r="AN398" s="38">
        <f t="shared" si="6"/>
        <v>0</v>
      </c>
    </row>
    <row r="399" spans="1:40" hidden="1" x14ac:dyDescent="0.15">
      <c r="A399" s="43">
        <v>2153</v>
      </c>
      <c r="B399" s="38"/>
      <c r="C399" s="43"/>
      <c r="D399" s="37" t="s">
        <v>367</v>
      </c>
      <c r="E399" s="37" t="s">
        <v>143</v>
      </c>
      <c r="F399" s="37" t="s">
        <v>1285</v>
      </c>
      <c r="G399" s="37" t="s">
        <v>367</v>
      </c>
      <c r="H399" s="37"/>
      <c r="I399" s="38"/>
      <c r="J399" s="39">
        <v>0</v>
      </c>
      <c r="K399" s="39">
        <v>0</v>
      </c>
      <c r="L399" s="39">
        <v>0</v>
      </c>
      <c r="M399" s="44">
        <f>SUM(テーブル22[[#This Row],[1月]:[3月]])</f>
        <v>0</v>
      </c>
      <c r="N399" s="41"/>
      <c r="O399" s="39"/>
      <c r="P39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399" s="42">
        <v>0</v>
      </c>
      <c r="R399" s="42">
        <v>0</v>
      </c>
      <c r="S399" s="42">
        <v>0</v>
      </c>
      <c r="T399" s="42">
        <f>SUM(テーブル22[[#This Row],[4月]:[6月]])</f>
        <v>0</v>
      </c>
      <c r="U399" s="41"/>
      <c r="V399" s="42"/>
      <c r="W399" s="42">
        <f>IF(テーブル22[[#This Row],[1-3月残高]]="",テーブル22[[#This Row],[4-6月計]]-テーブル22[[#This Row],[入金額2]],IF(テーブル22[[#This Row],[1-3月残高]]&gt;0,テーブル22[[#This Row],[1-3月残高]]+テーブル22[[#This Row],[4-6月計]]-テーブル22[[#This Row],[入金額2]]))</f>
        <v>0</v>
      </c>
      <c r="X399" s="42"/>
      <c r="Y399" s="42"/>
      <c r="Z399" s="42"/>
      <c r="AA399" s="42">
        <f>SUM(テーブル22[[#This Row],[7月]:[9月]])</f>
        <v>0</v>
      </c>
      <c r="AB399" s="41"/>
      <c r="AC399" s="42"/>
      <c r="AD399" s="42">
        <f>IF(テーブル22[[#This Row],[1-6月残高]]=0,テーブル22[[#This Row],[7-9月計]]-テーブル22[[#This Row],[入金額3]],IF(テーブル22[[#This Row],[1-6月残高]]&gt;0,テーブル22[[#This Row],[1-6月残高]]+テーブル22[[#This Row],[7-9月計]]-テーブル22[[#This Row],[入金額3]]))</f>
        <v>0</v>
      </c>
      <c r="AE399" s="42"/>
      <c r="AF399" s="42"/>
      <c r="AG399" s="42"/>
      <c r="AH399" s="42">
        <f>SUM(テーブル22[[#This Row],[10月]:[12月]])</f>
        <v>0</v>
      </c>
      <c r="AI399" s="41"/>
      <c r="AJ399" s="42"/>
      <c r="AK399" s="42">
        <f>IF(テーブル22[[#This Row],[1-9月残高]]=0,テーブル22[[#This Row],[10-12月計]]-テーブル22[[#This Row],[入金額4]],IF(テーブル22[[#This Row],[1-9月残高]]&gt;0,テーブル22[[#This Row],[1-9月残高]]+テーブル22[[#This Row],[10-12月計]]-テーブル22[[#This Row],[入金額4]]))</f>
        <v>0</v>
      </c>
      <c r="AL399" s="42">
        <f>SUM(テーブル22[[#This Row],[1-3月計]],テーブル22[[#This Row],[4-6月計]],テーブル22[[#This Row],[7-9月計]],テーブル22[[#This Row],[10-12月計]]-テーブル22[[#This Row],[入金合計]])</f>
        <v>0</v>
      </c>
      <c r="AM399" s="42">
        <f>SUM(テーブル22[[#This Row],[入金額]],テーブル22[[#This Row],[入金額2]],テーブル22[[#This Row],[入金額3]],テーブル22[[#This Row],[入金額4]])</f>
        <v>0</v>
      </c>
      <c r="AN399" s="38">
        <f t="shared" si="6"/>
        <v>0</v>
      </c>
    </row>
    <row r="400" spans="1:40" hidden="1" x14ac:dyDescent="0.15">
      <c r="A400" s="43">
        <v>2154</v>
      </c>
      <c r="B400" s="38"/>
      <c r="C400" s="43"/>
      <c r="D400" s="37" t="s">
        <v>229</v>
      </c>
      <c r="E400" s="37" t="s">
        <v>143</v>
      </c>
      <c r="F400" s="37" t="s">
        <v>1286</v>
      </c>
      <c r="G400" s="37" t="s">
        <v>229</v>
      </c>
      <c r="H400" s="37"/>
      <c r="I400" s="38"/>
      <c r="J400" s="39">
        <v>0</v>
      </c>
      <c r="K400" s="39">
        <v>0</v>
      </c>
      <c r="L400" s="39">
        <v>0</v>
      </c>
      <c r="M400" s="44">
        <f>SUM(テーブル22[[#This Row],[1月]:[3月]])</f>
        <v>0</v>
      </c>
      <c r="N400" s="41"/>
      <c r="O400" s="39"/>
      <c r="P40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0" s="42">
        <v>0</v>
      </c>
      <c r="R400" s="42">
        <v>0</v>
      </c>
      <c r="S400" s="42">
        <v>0</v>
      </c>
      <c r="T400" s="42">
        <f>SUM(テーブル22[[#This Row],[4月]:[6月]])</f>
        <v>0</v>
      </c>
      <c r="U400" s="41"/>
      <c r="V400" s="42"/>
      <c r="W400" s="42">
        <f>IF(テーブル22[[#This Row],[1-3月残高]]="",テーブル22[[#This Row],[4-6月計]]-テーブル22[[#This Row],[入金額2]],IF(テーブル22[[#This Row],[1-3月残高]]&gt;0,テーブル22[[#This Row],[1-3月残高]]+テーブル22[[#This Row],[4-6月計]]-テーブル22[[#This Row],[入金額2]]))</f>
        <v>0</v>
      </c>
      <c r="X400" s="42"/>
      <c r="Y400" s="42"/>
      <c r="Z400" s="42"/>
      <c r="AA400" s="42">
        <f>SUM(テーブル22[[#This Row],[7月]:[9月]])</f>
        <v>0</v>
      </c>
      <c r="AB400" s="41"/>
      <c r="AC400" s="42"/>
      <c r="AD400" s="42">
        <f>IF(テーブル22[[#This Row],[1-6月残高]]=0,テーブル22[[#This Row],[7-9月計]]-テーブル22[[#This Row],[入金額3]],IF(テーブル22[[#This Row],[1-6月残高]]&gt;0,テーブル22[[#This Row],[1-6月残高]]+テーブル22[[#This Row],[7-9月計]]-テーブル22[[#This Row],[入金額3]]))</f>
        <v>0</v>
      </c>
      <c r="AE400" s="42"/>
      <c r="AF400" s="42"/>
      <c r="AG400" s="42"/>
      <c r="AH400" s="42">
        <f>SUM(テーブル22[[#This Row],[10月]:[12月]])</f>
        <v>0</v>
      </c>
      <c r="AI400" s="41"/>
      <c r="AJ400" s="42"/>
      <c r="AK400" s="42">
        <f>IF(テーブル22[[#This Row],[1-9月残高]]=0,テーブル22[[#This Row],[10-12月計]]-テーブル22[[#This Row],[入金額4]],IF(テーブル22[[#This Row],[1-9月残高]]&gt;0,テーブル22[[#This Row],[1-9月残高]]+テーブル22[[#This Row],[10-12月計]]-テーブル22[[#This Row],[入金額4]]))</f>
        <v>0</v>
      </c>
      <c r="AL400" s="42">
        <f>SUM(テーブル22[[#This Row],[1-3月計]],テーブル22[[#This Row],[4-6月計]],テーブル22[[#This Row],[7-9月計]],テーブル22[[#This Row],[10-12月計]]-テーブル22[[#This Row],[入金合計]])</f>
        <v>0</v>
      </c>
      <c r="AM400" s="42">
        <f>SUM(テーブル22[[#This Row],[入金額]],テーブル22[[#This Row],[入金額2]],テーブル22[[#This Row],[入金額3]],テーブル22[[#This Row],[入金額4]])</f>
        <v>0</v>
      </c>
      <c r="AN400" s="38">
        <f t="shared" si="6"/>
        <v>0</v>
      </c>
    </row>
    <row r="401" spans="1:40" hidden="1" x14ac:dyDescent="0.15">
      <c r="A401" s="43">
        <v>2156</v>
      </c>
      <c r="B401" s="38"/>
      <c r="C401" s="43"/>
      <c r="D401" s="37" t="s">
        <v>1287</v>
      </c>
      <c r="E401" s="37" t="s">
        <v>368</v>
      </c>
      <c r="F401" s="37" t="s">
        <v>1288</v>
      </c>
      <c r="G401" s="37" t="s">
        <v>118</v>
      </c>
      <c r="H401" s="37"/>
      <c r="I401" s="38"/>
      <c r="J401" s="39">
        <v>0</v>
      </c>
      <c r="K401" s="39">
        <v>0</v>
      </c>
      <c r="L401" s="39">
        <v>0</v>
      </c>
      <c r="M401" s="44">
        <f>SUM(テーブル22[[#This Row],[1月]:[3月]])</f>
        <v>0</v>
      </c>
      <c r="N401" s="41"/>
      <c r="O401" s="39"/>
      <c r="P40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1" s="42">
        <v>0</v>
      </c>
      <c r="R401" s="42">
        <v>0</v>
      </c>
      <c r="S401" s="42">
        <v>0</v>
      </c>
      <c r="T401" s="42">
        <f>SUM(テーブル22[[#This Row],[4月]:[6月]])</f>
        <v>0</v>
      </c>
      <c r="U401" s="41"/>
      <c r="V401" s="42"/>
      <c r="W401" s="42">
        <f>IF(テーブル22[[#This Row],[1-3月残高]]="",テーブル22[[#This Row],[4-6月計]]-テーブル22[[#This Row],[入金額2]],IF(テーブル22[[#This Row],[1-3月残高]]&gt;0,テーブル22[[#This Row],[1-3月残高]]+テーブル22[[#This Row],[4-6月計]]-テーブル22[[#This Row],[入金額2]]))</f>
        <v>0</v>
      </c>
      <c r="X401" s="42"/>
      <c r="Y401" s="42"/>
      <c r="Z401" s="42"/>
      <c r="AA401" s="42">
        <f>SUM(テーブル22[[#This Row],[7月]:[9月]])</f>
        <v>0</v>
      </c>
      <c r="AB401" s="41"/>
      <c r="AC401" s="42"/>
      <c r="AD401" s="42">
        <f>IF(テーブル22[[#This Row],[1-6月残高]]=0,テーブル22[[#This Row],[7-9月計]]-テーブル22[[#This Row],[入金額3]],IF(テーブル22[[#This Row],[1-6月残高]]&gt;0,テーブル22[[#This Row],[1-6月残高]]+テーブル22[[#This Row],[7-9月計]]-テーブル22[[#This Row],[入金額3]]))</f>
        <v>0</v>
      </c>
      <c r="AE401" s="42"/>
      <c r="AF401" s="42"/>
      <c r="AG401" s="42"/>
      <c r="AH401" s="42">
        <f>SUM(テーブル22[[#This Row],[10月]:[12月]])</f>
        <v>0</v>
      </c>
      <c r="AI401" s="41"/>
      <c r="AJ401" s="42"/>
      <c r="AK401" s="42">
        <f>IF(テーブル22[[#This Row],[1-9月残高]]=0,テーブル22[[#This Row],[10-12月計]]-テーブル22[[#This Row],[入金額4]],IF(テーブル22[[#This Row],[1-9月残高]]&gt;0,テーブル22[[#This Row],[1-9月残高]]+テーブル22[[#This Row],[10-12月計]]-テーブル22[[#This Row],[入金額4]]))</f>
        <v>0</v>
      </c>
      <c r="AL401" s="42">
        <f>SUM(テーブル22[[#This Row],[1-3月計]],テーブル22[[#This Row],[4-6月計]],テーブル22[[#This Row],[7-9月計]],テーブル22[[#This Row],[10-12月計]]-テーブル22[[#This Row],[入金合計]])</f>
        <v>0</v>
      </c>
      <c r="AM401" s="42">
        <f>SUM(テーブル22[[#This Row],[入金額]],テーブル22[[#This Row],[入金額2]],テーブル22[[#This Row],[入金額3]],テーブル22[[#This Row],[入金額4]])</f>
        <v>0</v>
      </c>
      <c r="AN401" s="38">
        <f t="shared" si="6"/>
        <v>0</v>
      </c>
    </row>
    <row r="402" spans="1:40" hidden="1" x14ac:dyDescent="0.15">
      <c r="A402" s="43">
        <v>2157</v>
      </c>
      <c r="B402" s="38"/>
      <c r="C402" s="43"/>
      <c r="D402" s="37" t="s">
        <v>1289</v>
      </c>
      <c r="E402" s="37" t="s">
        <v>236</v>
      </c>
      <c r="F402" s="37" t="s">
        <v>1290</v>
      </c>
      <c r="G402" s="37" t="s">
        <v>1291</v>
      </c>
      <c r="H402" s="37"/>
      <c r="I402" s="38"/>
      <c r="J402" s="39">
        <v>180000</v>
      </c>
      <c r="K402" s="39">
        <v>120000</v>
      </c>
      <c r="L402" s="39">
        <v>120000</v>
      </c>
      <c r="M402" s="44">
        <f>SUM(テーブル22[[#This Row],[1月]:[3月]])</f>
        <v>420000</v>
      </c>
      <c r="N402" s="41">
        <v>41394</v>
      </c>
      <c r="O402" s="39">
        <v>420000</v>
      </c>
      <c r="P40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2" s="42">
        <v>120000</v>
      </c>
      <c r="R402" s="42">
        <v>120000</v>
      </c>
      <c r="S402" s="42">
        <v>120000</v>
      </c>
      <c r="T402" s="42">
        <f>SUM(テーブル22[[#This Row],[4月]:[6月]])</f>
        <v>360000</v>
      </c>
      <c r="U402" s="41"/>
      <c r="V402" s="42"/>
      <c r="W402" s="42">
        <f>IF(テーブル22[[#This Row],[1-3月残高]]="",テーブル22[[#This Row],[4-6月計]]-テーブル22[[#This Row],[入金額2]],IF(テーブル22[[#This Row],[1-3月残高]]&gt;0,テーブル22[[#This Row],[1-3月残高]]+テーブル22[[#This Row],[4-6月計]]-テーブル22[[#This Row],[入金額2]]))</f>
        <v>360000</v>
      </c>
      <c r="X402" s="42"/>
      <c r="Y402" s="42"/>
      <c r="Z402" s="42"/>
      <c r="AA402" s="42">
        <f>SUM(テーブル22[[#This Row],[7月]:[9月]])</f>
        <v>0</v>
      </c>
      <c r="AB402" s="41"/>
      <c r="AC402" s="42"/>
      <c r="AD402" s="42">
        <f>IF(テーブル22[[#This Row],[1-6月残高]]=0,テーブル22[[#This Row],[7-9月計]]-テーブル22[[#This Row],[入金額3]],IF(テーブル22[[#This Row],[1-6月残高]]&gt;0,テーブル22[[#This Row],[1-6月残高]]+テーブル22[[#This Row],[7-9月計]]-テーブル22[[#This Row],[入金額3]]))</f>
        <v>360000</v>
      </c>
      <c r="AE402" s="42"/>
      <c r="AF402" s="42"/>
      <c r="AG402" s="42"/>
      <c r="AH402" s="42">
        <f>SUM(テーブル22[[#This Row],[10月]:[12月]])</f>
        <v>0</v>
      </c>
      <c r="AI402" s="41"/>
      <c r="AJ402" s="42"/>
      <c r="AK402" s="42">
        <f>IF(テーブル22[[#This Row],[1-9月残高]]=0,テーブル22[[#This Row],[10-12月計]]-テーブル22[[#This Row],[入金額4]],IF(テーブル22[[#This Row],[1-9月残高]]&gt;0,テーブル22[[#This Row],[1-9月残高]]+テーブル22[[#This Row],[10-12月計]]-テーブル22[[#This Row],[入金額4]]))</f>
        <v>360000</v>
      </c>
      <c r="AL402" s="42">
        <f>SUM(テーブル22[[#This Row],[1-3月計]],テーブル22[[#This Row],[4-6月計]],テーブル22[[#This Row],[7-9月計]],テーブル22[[#This Row],[10-12月計]]-テーブル22[[#This Row],[入金合計]])</f>
        <v>360000</v>
      </c>
      <c r="AM402" s="42">
        <f>SUM(テーブル22[[#This Row],[入金額]],テーブル22[[#This Row],[入金額2]],テーブル22[[#This Row],[入金額3]],テーブル22[[#This Row],[入金額4]])</f>
        <v>420000</v>
      </c>
      <c r="AN402" s="38">
        <f t="shared" si="6"/>
        <v>780000</v>
      </c>
    </row>
    <row r="403" spans="1:40" hidden="1" x14ac:dyDescent="0.15">
      <c r="A403" s="43">
        <v>2158</v>
      </c>
      <c r="B403" s="38"/>
      <c r="C403" s="43"/>
      <c r="D403" s="37" t="s">
        <v>31</v>
      </c>
      <c r="E403" s="37" t="s">
        <v>8</v>
      </c>
      <c r="F403" s="37" t="s">
        <v>1292</v>
      </c>
      <c r="G403" s="37" t="s">
        <v>1293</v>
      </c>
      <c r="H403" s="37"/>
      <c r="I403" s="38"/>
      <c r="J403" s="39">
        <v>0</v>
      </c>
      <c r="K403" s="39">
        <v>810</v>
      </c>
      <c r="L403" s="39">
        <v>0</v>
      </c>
      <c r="M403" s="44">
        <f>SUM(テーブル22[[#This Row],[1月]:[3月]])</f>
        <v>810</v>
      </c>
      <c r="N403" s="41">
        <v>41376</v>
      </c>
      <c r="O403" s="39">
        <v>810</v>
      </c>
      <c r="P4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3" s="42">
        <v>0</v>
      </c>
      <c r="R403" s="42">
        <v>0</v>
      </c>
      <c r="S403" s="42">
        <v>0</v>
      </c>
      <c r="T403" s="42">
        <f>SUM(テーブル22[[#This Row],[4月]:[6月]])</f>
        <v>0</v>
      </c>
      <c r="U403" s="41"/>
      <c r="V403" s="42"/>
      <c r="W403" s="42">
        <f>IF(テーブル22[[#This Row],[1-3月残高]]="",テーブル22[[#This Row],[4-6月計]]-テーブル22[[#This Row],[入金額2]],IF(テーブル22[[#This Row],[1-3月残高]]&gt;0,テーブル22[[#This Row],[1-3月残高]]+テーブル22[[#This Row],[4-6月計]]-テーブル22[[#This Row],[入金額2]]))</f>
        <v>0</v>
      </c>
      <c r="X403" s="42"/>
      <c r="Y403" s="42"/>
      <c r="Z403" s="42"/>
      <c r="AA403" s="42">
        <f>SUM(テーブル22[[#This Row],[7月]:[9月]])</f>
        <v>0</v>
      </c>
      <c r="AB403" s="41"/>
      <c r="AC403" s="42"/>
      <c r="AD403" s="42">
        <f>IF(テーブル22[[#This Row],[1-6月残高]]=0,テーブル22[[#This Row],[7-9月計]]-テーブル22[[#This Row],[入金額3]],IF(テーブル22[[#This Row],[1-6月残高]]&gt;0,テーブル22[[#This Row],[1-6月残高]]+テーブル22[[#This Row],[7-9月計]]-テーブル22[[#This Row],[入金額3]]))</f>
        <v>0</v>
      </c>
      <c r="AE403" s="42"/>
      <c r="AF403" s="42"/>
      <c r="AG403" s="42"/>
      <c r="AH403" s="42">
        <f>SUM(テーブル22[[#This Row],[10月]:[12月]])</f>
        <v>0</v>
      </c>
      <c r="AI403" s="41"/>
      <c r="AJ403" s="42"/>
      <c r="AK403" s="42">
        <f>IF(テーブル22[[#This Row],[1-9月残高]]=0,テーブル22[[#This Row],[10-12月計]]-テーブル22[[#This Row],[入金額4]],IF(テーブル22[[#This Row],[1-9月残高]]&gt;0,テーブル22[[#This Row],[1-9月残高]]+テーブル22[[#This Row],[10-12月計]]-テーブル22[[#This Row],[入金額4]]))</f>
        <v>0</v>
      </c>
      <c r="AL403" s="42">
        <f>SUM(テーブル22[[#This Row],[1-3月計]],テーブル22[[#This Row],[4-6月計]],テーブル22[[#This Row],[7-9月計]],テーブル22[[#This Row],[10-12月計]]-テーブル22[[#This Row],[入金合計]])</f>
        <v>0</v>
      </c>
      <c r="AM403" s="42">
        <f>SUM(テーブル22[[#This Row],[入金額]],テーブル22[[#This Row],[入金額2]],テーブル22[[#This Row],[入金額3]],テーブル22[[#This Row],[入金額4]])</f>
        <v>810</v>
      </c>
      <c r="AN403" s="38">
        <f t="shared" si="6"/>
        <v>810</v>
      </c>
    </row>
    <row r="404" spans="1:40" hidden="1" x14ac:dyDescent="0.15">
      <c r="A404" s="43">
        <v>2159</v>
      </c>
      <c r="B404" s="38"/>
      <c r="C404" s="43"/>
      <c r="D404" s="37" t="s">
        <v>1294</v>
      </c>
      <c r="E404" s="37" t="s">
        <v>1295</v>
      </c>
      <c r="F404" s="37" t="s">
        <v>1296</v>
      </c>
      <c r="G404" s="37" t="s">
        <v>1297</v>
      </c>
      <c r="H404" s="37"/>
      <c r="I404" s="38"/>
      <c r="J404" s="39">
        <v>262770</v>
      </c>
      <c r="K404" s="39">
        <v>225345</v>
      </c>
      <c r="L404" s="39">
        <v>175455</v>
      </c>
      <c r="M404" s="44">
        <f>SUM(テーブル22[[#This Row],[1月]:[3月]])</f>
        <v>663570</v>
      </c>
      <c r="N404" s="41">
        <v>41394</v>
      </c>
      <c r="O404" s="39">
        <v>663570</v>
      </c>
      <c r="P40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4" s="42">
        <v>187380</v>
      </c>
      <c r="R404" s="42">
        <v>232095</v>
      </c>
      <c r="S404" s="42">
        <v>171465</v>
      </c>
      <c r="T404" s="42">
        <f>SUM(テーブル22[[#This Row],[4月]:[6月]])</f>
        <v>590940</v>
      </c>
      <c r="U404" s="41"/>
      <c r="V404" s="42"/>
      <c r="W404" s="42">
        <f>IF(テーブル22[[#This Row],[1-3月残高]]="",テーブル22[[#This Row],[4-6月計]]-テーブル22[[#This Row],[入金額2]],IF(テーブル22[[#This Row],[1-3月残高]]&gt;0,テーブル22[[#This Row],[1-3月残高]]+テーブル22[[#This Row],[4-6月計]]-テーブル22[[#This Row],[入金額2]]))</f>
        <v>590940</v>
      </c>
      <c r="X404" s="42"/>
      <c r="Y404" s="42"/>
      <c r="Z404" s="42"/>
      <c r="AA404" s="42">
        <f>SUM(テーブル22[[#This Row],[7月]:[9月]])</f>
        <v>0</v>
      </c>
      <c r="AB404" s="41"/>
      <c r="AC404" s="42"/>
      <c r="AD404" s="42">
        <f>IF(テーブル22[[#This Row],[1-6月残高]]=0,テーブル22[[#This Row],[7-9月計]]-テーブル22[[#This Row],[入金額3]],IF(テーブル22[[#This Row],[1-6月残高]]&gt;0,テーブル22[[#This Row],[1-6月残高]]+テーブル22[[#This Row],[7-9月計]]-テーブル22[[#This Row],[入金額3]]))</f>
        <v>590940</v>
      </c>
      <c r="AE404" s="42"/>
      <c r="AF404" s="42"/>
      <c r="AG404" s="42"/>
      <c r="AH404" s="42">
        <f>SUM(テーブル22[[#This Row],[10月]:[12月]])</f>
        <v>0</v>
      </c>
      <c r="AI404" s="41"/>
      <c r="AJ404" s="42"/>
      <c r="AK404" s="42">
        <f>IF(テーブル22[[#This Row],[1-9月残高]]=0,テーブル22[[#This Row],[10-12月計]]-テーブル22[[#This Row],[入金額4]],IF(テーブル22[[#This Row],[1-9月残高]]&gt;0,テーブル22[[#This Row],[1-9月残高]]+テーブル22[[#This Row],[10-12月計]]-テーブル22[[#This Row],[入金額4]]))</f>
        <v>590940</v>
      </c>
      <c r="AL404" s="42">
        <f>SUM(テーブル22[[#This Row],[1-3月計]],テーブル22[[#This Row],[4-6月計]],テーブル22[[#This Row],[7-9月計]],テーブル22[[#This Row],[10-12月計]]-テーブル22[[#This Row],[入金合計]])</f>
        <v>590940</v>
      </c>
      <c r="AM404" s="42">
        <f>SUM(テーブル22[[#This Row],[入金額]],テーブル22[[#This Row],[入金額2]],テーブル22[[#This Row],[入金額3]],テーブル22[[#This Row],[入金額4]])</f>
        <v>663570</v>
      </c>
      <c r="AN404" s="38">
        <f t="shared" si="6"/>
        <v>1254510</v>
      </c>
    </row>
    <row r="405" spans="1:40" hidden="1" x14ac:dyDescent="0.15">
      <c r="A405" s="43">
        <v>2160</v>
      </c>
      <c r="B405" s="38"/>
      <c r="C405" s="43"/>
      <c r="D405" s="37" t="s">
        <v>1298</v>
      </c>
      <c r="E405" s="37" t="s">
        <v>152</v>
      </c>
      <c r="F405" s="37" t="s">
        <v>1299</v>
      </c>
      <c r="G405" s="37" t="s">
        <v>1300</v>
      </c>
      <c r="H405" s="37"/>
      <c r="I405" s="38"/>
      <c r="J405" s="39">
        <v>1110</v>
      </c>
      <c r="K405" s="39">
        <v>0</v>
      </c>
      <c r="L405" s="39">
        <v>1425</v>
      </c>
      <c r="M405" s="44">
        <f>SUM(テーブル22[[#This Row],[1月]:[3月]])</f>
        <v>2535</v>
      </c>
      <c r="N405" s="41">
        <v>41394</v>
      </c>
      <c r="O405" s="39">
        <v>1905</v>
      </c>
      <c r="P405"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630</v>
      </c>
      <c r="Q405" s="42">
        <v>0</v>
      </c>
      <c r="R405" s="42">
        <v>960</v>
      </c>
      <c r="S405" s="42">
        <v>750</v>
      </c>
      <c r="T405" s="42">
        <f>SUM(テーブル22[[#This Row],[4月]:[6月]])</f>
        <v>1710</v>
      </c>
      <c r="U405" s="41"/>
      <c r="V405" s="42"/>
      <c r="W405" s="42">
        <f>IF(テーブル22[[#This Row],[1-3月残高]]="",テーブル22[[#This Row],[4-6月計]]-テーブル22[[#This Row],[入金額2]],IF(テーブル22[[#This Row],[1-3月残高]]&gt;0,テーブル22[[#This Row],[1-3月残高]]+テーブル22[[#This Row],[4-6月計]]-テーブル22[[#This Row],[入金額2]]))</f>
        <v>2340</v>
      </c>
      <c r="X405" s="42"/>
      <c r="Y405" s="42"/>
      <c r="Z405" s="42"/>
      <c r="AA405" s="42">
        <f>SUM(テーブル22[[#This Row],[7月]:[9月]])</f>
        <v>0</v>
      </c>
      <c r="AB405" s="41"/>
      <c r="AC405" s="42"/>
      <c r="AD405" s="42">
        <f>IF(テーブル22[[#This Row],[1-6月残高]]=0,テーブル22[[#This Row],[7-9月計]]-テーブル22[[#This Row],[入金額3]],IF(テーブル22[[#This Row],[1-6月残高]]&gt;0,テーブル22[[#This Row],[1-6月残高]]+テーブル22[[#This Row],[7-9月計]]-テーブル22[[#This Row],[入金額3]]))</f>
        <v>2340</v>
      </c>
      <c r="AE405" s="42"/>
      <c r="AF405" s="42"/>
      <c r="AG405" s="42"/>
      <c r="AH405" s="42">
        <f>SUM(テーブル22[[#This Row],[10月]:[12月]])</f>
        <v>0</v>
      </c>
      <c r="AI405" s="41"/>
      <c r="AJ405" s="42"/>
      <c r="AK405" s="42">
        <f>IF(テーブル22[[#This Row],[1-9月残高]]=0,テーブル22[[#This Row],[10-12月計]]-テーブル22[[#This Row],[入金額4]],IF(テーブル22[[#This Row],[1-9月残高]]&gt;0,テーブル22[[#This Row],[1-9月残高]]+テーブル22[[#This Row],[10-12月計]]-テーブル22[[#This Row],[入金額4]]))</f>
        <v>2340</v>
      </c>
      <c r="AL405" s="42">
        <f>SUM(テーブル22[[#This Row],[1-3月計]],テーブル22[[#This Row],[4-6月計]],テーブル22[[#This Row],[7-9月計]],テーブル22[[#This Row],[10-12月計]]-テーブル22[[#This Row],[入金合計]])</f>
        <v>2340</v>
      </c>
      <c r="AM405" s="42">
        <f>SUM(テーブル22[[#This Row],[入金額]],テーブル22[[#This Row],[入金額2]],テーブル22[[#This Row],[入金額3]],テーブル22[[#This Row],[入金額4]])</f>
        <v>1905</v>
      </c>
      <c r="AN405" s="38">
        <f t="shared" si="6"/>
        <v>4245</v>
      </c>
    </row>
    <row r="406" spans="1:40" hidden="1" x14ac:dyDescent="0.15">
      <c r="A406" s="43">
        <v>2161</v>
      </c>
      <c r="B406" s="38"/>
      <c r="C406" s="43"/>
      <c r="D406" s="37" t="s">
        <v>1301</v>
      </c>
      <c r="E406" s="37" t="s">
        <v>120</v>
      </c>
      <c r="F406" s="37" t="s">
        <v>1302</v>
      </c>
      <c r="G406" s="37" t="s">
        <v>369</v>
      </c>
      <c r="H406" s="37"/>
      <c r="I406" s="38"/>
      <c r="J406" s="39">
        <v>30</v>
      </c>
      <c r="K406" s="39">
        <v>60</v>
      </c>
      <c r="L406" s="39">
        <v>0</v>
      </c>
      <c r="M406" s="44">
        <f>SUM(テーブル22[[#This Row],[1月]:[3月]])</f>
        <v>90</v>
      </c>
      <c r="N406" s="41"/>
      <c r="O406" s="39"/>
      <c r="P406"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90</v>
      </c>
      <c r="Q406" s="42">
        <v>0</v>
      </c>
      <c r="R406" s="42">
        <v>0</v>
      </c>
      <c r="S406" s="42">
        <v>0</v>
      </c>
      <c r="T406" s="42">
        <f>SUM(テーブル22[[#This Row],[4月]:[6月]])</f>
        <v>0</v>
      </c>
      <c r="U406" s="41"/>
      <c r="V406" s="42"/>
      <c r="W406" s="42">
        <f>IF(テーブル22[[#This Row],[1-3月残高]]="",テーブル22[[#This Row],[4-6月計]]-テーブル22[[#This Row],[入金額2]],IF(テーブル22[[#This Row],[1-3月残高]]&gt;0,テーブル22[[#This Row],[1-3月残高]]+テーブル22[[#This Row],[4-6月計]]-テーブル22[[#This Row],[入金額2]]))</f>
        <v>90</v>
      </c>
      <c r="X406" s="42"/>
      <c r="Y406" s="42"/>
      <c r="Z406" s="42"/>
      <c r="AA406" s="42">
        <f>SUM(テーブル22[[#This Row],[7月]:[9月]])</f>
        <v>0</v>
      </c>
      <c r="AB406" s="41"/>
      <c r="AC406" s="42"/>
      <c r="AD406" s="42">
        <f>IF(テーブル22[[#This Row],[1-6月残高]]=0,テーブル22[[#This Row],[7-9月計]]-テーブル22[[#This Row],[入金額3]],IF(テーブル22[[#This Row],[1-6月残高]]&gt;0,テーブル22[[#This Row],[1-6月残高]]+テーブル22[[#This Row],[7-9月計]]-テーブル22[[#This Row],[入金額3]]))</f>
        <v>90</v>
      </c>
      <c r="AE406" s="42"/>
      <c r="AF406" s="42"/>
      <c r="AG406" s="42"/>
      <c r="AH406" s="42">
        <f>SUM(テーブル22[[#This Row],[10月]:[12月]])</f>
        <v>0</v>
      </c>
      <c r="AI406" s="41"/>
      <c r="AJ406" s="42"/>
      <c r="AK406" s="42">
        <f>IF(テーブル22[[#This Row],[1-9月残高]]=0,テーブル22[[#This Row],[10-12月計]]-テーブル22[[#This Row],[入金額4]],IF(テーブル22[[#This Row],[1-9月残高]]&gt;0,テーブル22[[#This Row],[1-9月残高]]+テーブル22[[#This Row],[10-12月計]]-テーブル22[[#This Row],[入金額4]]))</f>
        <v>90</v>
      </c>
      <c r="AL406" s="42">
        <f>SUM(テーブル22[[#This Row],[1-3月計]],テーブル22[[#This Row],[4-6月計]],テーブル22[[#This Row],[7-9月計]],テーブル22[[#This Row],[10-12月計]]-テーブル22[[#This Row],[入金合計]])</f>
        <v>90</v>
      </c>
      <c r="AM406" s="42">
        <f>SUM(テーブル22[[#This Row],[入金額]],テーブル22[[#This Row],[入金額2]],テーブル22[[#This Row],[入金額3]],テーブル22[[#This Row],[入金額4]])</f>
        <v>0</v>
      </c>
      <c r="AN406" s="38">
        <f t="shared" si="6"/>
        <v>90</v>
      </c>
    </row>
    <row r="407" spans="1:40" hidden="1" x14ac:dyDescent="0.15">
      <c r="A407" s="43">
        <v>2162</v>
      </c>
      <c r="B407" s="38"/>
      <c r="C407" s="43"/>
      <c r="D407" s="37" t="s">
        <v>1303</v>
      </c>
      <c r="E407" s="37" t="s">
        <v>121</v>
      </c>
      <c r="F407" s="37" t="s">
        <v>1304</v>
      </c>
      <c r="G407" s="37" t="s">
        <v>1303</v>
      </c>
      <c r="H407" s="37"/>
      <c r="I407" s="38"/>
      <c r="J407" s="39">
        <v>2085</v>
      </c>
      <c r="K407" s="39">
        <v>1500</v>
      </c>
      <c r="L407" s="39">
        <v>960</v>
      </c>
      <c r="M407" s="44">
        <f>SUM(テーブル22[[#This Row],[1月]:[3月]])</f>
        <v>4545</v>
      </c>
      <c r="N407" s="41">
        <v>41382</v>
      </c>
      <c r="O407" s="39">
        <v>4545</v>
      </c>
      <c r="P4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7" s="42">
        <v>1635</v>
      </c>
      <c r="R407" s="42">
        <v>2400</v>
      </c>
      <c r="S407" s="42">
        <v>660</v>
      </c>
      <c r="T407" s="42">
        <f>SUM(テーブル22[[#This Row],[4月]:[6月]])</f>
        <v>4695</v>
      </c>
      <c r="U407" s="41"/>
      <c r="V407" s="42"/>
      <c r="W407" s="42">
        <f>IF(テーブル22[[#This Row],[1-3月残高]]="",テーブル22[[#This Row],[4-6月計]]-テーブル22[[#This Row],[入金額2]],IF(テーブル22[[#This Row],[1-3月残高]]&gt;0,テーブル22[[#This Row],[1-3月残高]]+テーブル22[[#This Row],[4-6月計]]-テーブル22[[#This Row],[入金額2]]))</f>
        <v>4695</v>
      </c>
      <c r="X407" s="42"/>
      <c r="Y407" s="42"/>
      <c r="Z407" s="42"/>
      <c r="AA407" s="42">
        <f>SUM(テーブル22[[#This Row],[7月]:[9月]])</f>
        <v>0</v>
      </c>
      <c r="AB407" s="41"/>
      <c r="AC407" s="42"/>
      <c r="AD407" s="42">
        <f>IF(テーブル22[[#This Row],[1-6月残高]]=0,テーブル22[[#This Row],[7-9月計]]-テーブル22[[#This Row],[入金額3]],IF(テーブル22[[#This Row],[1-6月残高]]&gt;0,テーブル22[[#This Row],[1-6月残高]]+テーブル22[[#This Row],[7-9月計]]-テーブル22[[#This Row],[入金額3]]))</f>
        <v>4695</v>
      </c>
      <c r="AE407" s="42"/>
      <c r="AF407" s="42"/>
      <c r="AG407" s="42"/>
      <c r="AH407" s="42">
        <f>SUM(テーブル22[[#This Row],[10月]:[12月]])</f>
        <v>0</v>
      </c>
      <c r="AI407" s="41"/>
      <c r="AJ407" s="42"/>
      <c r="AK407" s="42">
        <f>IF(テーブル22[[#This Row],[1-9月残高]]=0,テーブル22[[#This Row],[10-12月計]]-テーブル22[[#This Row],[入金額4]],IF(テーブル22[[#This Row],[1-9月残高]]&gt;0,テーブル22[[#This Row],[1-9月残高]]+テーブル22[[#This Row],[10-12月計]]-テーブル22[[#This Row],[入金額4]]))</f>
        <v>4695</v>
      </c>
      <c r="AL407" s="42">
        <f>SUM(テーブル22[[#This Row],[1-3月計]],テーブル22[[#This Row],[4-6月計]],テーブル22[[#This Row],[7-9月計]],テーブル22[[#This Row],[10-12月計]]-テーブル22[[#This Row],[入金合計]])</f>
        <v>4695</v>
      </c>
      <c r="AM407" s="42">
        <f>SUM(テーブル22[[#This Row],[入金額]],テーブル22[[#This Row],[入金額2]],テーブル22[[#This Row],[入金額3]],テーブル22[[#This Row],[入金額4]])</f>
        <v>4545</v>
      </c>
      <c r="AN407" s="38">
        <f t="shared" si="6"/>
        <v>9240</v>
      </c>
    </row>
    <row r="408" spans="1:40" hidden="1" x14ac:dyDescent="0.15">
      <c r="A408" s="43">
        <v>2163</v>
      </c>
      <c r="B408" s="38"/>
      <c r="C408" s="43"/>
      <c r="D408" s="37" t="s">
        <v>1305</v>
      </c>
      <c r="E408" s="37" t="s">
        <v>122</v>
      </c>
      <c r="F408" s="37" t="s">
        <v>1306</v>
      </c>
      <c r="G408" s="37" t="s">
        <v>370</v>
      </c>
      <c r="H408" s="37"/>
      <c r="I408" s="38"/>
      <c r="J408" s="39">
        <v>0</v>
      </c>
      <c r="K408" s="39">
        <v>0</v>
      </c>
      <c r="L408" s="39">
        <v>1140</v>
      </c>
      <c r="M408" s="44">
        <f>SUM(テーブル22[[#This Row],[1月]:[3月]])</f>
        <v>1140</v>
      </c>
      <c r="N408" s="41">
        <v>41394</v>
      </c>
      <c r="O408" s="39">
        <v>1140</v>
      </c>
      <c r="P4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8" s="42">
        <v>810</v>
      </c>
      <c r="R408" s="42">
        <v>1440</v>
      </c>
      <c r="S408" s="42">
        <v>720</v>
      </c>
      <c r="T408" s="42">
        <f>SUM(テーブル22[[#This Row],[4月]:[6月]])</f>
        <v>2970</v>
      </c>
      <c r="U408" s="41"/>
      <c r="V408" s="42"/>
      <c r="W408" s="42">
        <f>IF(テーブル22[[#This Row],[1-3月残高]]="",テーブル22[[#This Row],[4-6月計]]-テーブル22[[#This Row],[入金額2]],IF(テーブル22[[#This Row],[1-3月残高]]&gt;0,テーブル22[[#This Row],[1-3月残高]]+テーブル22[[#This Row],[4-6月計]]-テーブル22[[#This Row],[入金額2]]))</f>
        <v>2970</v>
      </c>
      <c r="X408" s="42"/>
      <c r="Y408" s="42"/>
      <c r="Z408" s="42"/>
      <c r="AA408" s="42">
        <f>SUM(テーブル22[[#This Row],[7月]:[9月]])</f>
        <v>0</v>
      </c>
      <c r="AB408" s="41"/>
      <c r="AC408" s="42"/>
      <c r="AD408" s="42">
        <f>IF(テーブル22[[#This Row],[1-6月残高]]=0,テーブル22[[#This Row],[7-9月計]]-テーブル22[[#This Row],[入金額3]],IF(テーブル22[[#This Row],[1-6月残高]]&gt;0,テーブル22[[#This Row],[1-6月残高]]+テーブル22[[#This Row],[7-9月計]]-テーブル22[[#This Row],[入金額3]]))</f>
        <v>2970</v>
      </c>
      <c r="AE408" s="42"/>
      <c r="AF408" s="42"/>
      <c r="AG408" s="42"/>
      <c r="AH408" s="42">
        <f>SUM(テーブル22[[#This Row],[10月]:[12月]])</f>
        <v>0</v>
      </c>
      <c r="AI408" s="41"/>
      <c r="AJ408" s="42"/>
      <c r="AK408" s="42">
        <f>IF(テーブル22[[#This Row],[1-9月残高]]=0,テーブル22[[#This Row],[10-12月計]]-テーブル22[[#This Row],[入金額4]],IF(テーブル22[[#This Row],[1-9月残高]]&gt;0,テーブル22[[#This Row],[1-9月残高]]+テーブル22[[#This Row],[10-12月計]]-テーブル22[[#This Row],[入金額4]]))</f>
        <v>2970</v>
      </c>
      <c r="AL408" s="42">
        <f>SUM(テーブル22[[#This Row],[1-3月計]],テーブル22[[#This Row],[4-6月計]],テーブル22[[#This Row],[7-9月計]],テーブル22[[#This Row],[10-12月計]]-テーブル22[[#This Row],[入金合計]])</f>
        <v>2970</v>
      </c>
      <c r="AM408" s="42">
        <f>SUM(テーブル22[[#This Row],[入金額]],テーブル22[[#This Row],[入金額2]],テーブル22[[#This Row],[入金額3]],テーブル22[[#This Row],[入金額4]])</f>
        <v>1140</v>
      </c>
      <c r="AN408" s="38">
        <f t="shared" si="6"/>
        <v>4110</v>
      </c>
    </row>
    <row r="409" spans="1:40" s="4" customFormat="1" hidden="1" x14ac:dyDescent="0.15">
      <c r="A409" s="45">
        <v>2164</v>
      </c>
      <c r="B409" s="46" t="s">
        <v>1864</v>
      </c>
      <c r="C409" s="46"/>
      <c r="D409" s="46" t="s">
        <v>463</v>
      </c>
      <c r="E409" s="37" t="s">
        <v>371</v>
      </c>
      <c r="F409" s="37" t="s">
        <v>1307</v>
      </c>
      <c r="G409" s="37" t="s">
        <v>372</v>
      </c>
      <c r="H409" s="37"/>
      <c r="I409" s="46"/>
      <c r="J409" s="64">
        <v>1740</v>
      </c>
      <c r="K409" s="64">
        <v>1680</v>
      </c>
      <c r="L409" s="64">
        <v>1620</v>
      </c>
      <c r="M409" s="49">
        <f>SUM(テーブル22[[#This Row],[1月]:[3月]])</f>
        <v>5040</v>
      </c>
      <c r="N409" s="52">
        <v>41379</v>
      </c>
      <c r="O409" s="48">
        <v>5040</v>
      </c>
      <c r="P40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09" s="51">
        <v>1515</v>
      </c>
      <c r="R409" s="51">
        <v>1485</v>
      </c>
      <c r="S409" s="51">
        <v>1830</v>
      </c>
      <c r="T409" s="51">
        <f>SUM(テーブル22[[#This Row],[4月]:[6月]])</f>
        <v>4830</v>
      </c>
      <c r="U409" s="52"/>
      <c r="V409" s="51"/>
      <c r="W409" s="51">
        <f>IF(テーブル22[[#This Row],[1-3月残高]]="",テーブル22[[#This Row],[4-6月計]]-テーブル22[[#This Row],[入金額2]],IF(テーブル22[[#This Row],[1-3月残高]]&gt;0,テーブル22[[#This Row],[1-3月残高]]+テーブル22[[#This Row],[4-6月計]]-テーブル22[[#This Row],[入金額2]]))</f>
        <v>4830</v>
      </c>
      <c r="X409" s="51"/>
      <c r="Y409" s="51"/>
      <c r="Z409" s="51"/>
      <c r="AA409" s="51">
        <f>SUM(テーブル22[[#This Row],[7月]:[9月]])</f>
        <v>0</v>
      </c>
      <c r="AB409" s="52"/>
      <c r="AC409" s="51"/>
      <c r="AD409" s="51">
        <f>IF(テーブル22[[#This Row],[1-6月残高]]=0,テーブル22[[#This Row],[7-9月計]]-テーブル22[[#This Row],[入金額3]],IF(テーブル22[[#This Row],[1-6月残高]]&gt;0,テーブル22[[#This Row],[1-6月残高]]+テーブル22[[#This Row],[7-9月計]]-テーブル22[[#This Row],[入金額3]]))</f>
        <v>4830</v>
      </c>
      <c r="AE409" s="51"/>
      <c r="AF409" s="51"/>
      <c r="AG409" s="51"/>
      <c r="AH409" s="51">
        <f>SUM(テーブル22[[#This Row],[10月]:[12月]])</f>
        <v>0</v>
      </c>
      <c r="AI409" s="52"/>
      <c r="AJ409" s="51"/>
      <c r="AK409" s="51">
        <f>IF(テーブル22[[#This Row],[1-9月残高]]=0,テーブル22[[#This Row],[10-12月計]]-テーブル22[[#This Row],[入金額4]],IF(テーブル22[[#This Row],[1-9月残高]]&gt;0,テーブル22[[#This Row],[1-9月残高]]+テーブル22[[#This Row],[10-12月計]]-テーブル22[[#This Row],[入金額4]]))</f>
        <v>4830</v>
      </c>
      <c r="AL409" s="51">
        <f>SUM(テーブル22[[#This Row],[1-3月計]],テーブル22[[#This Row],[4-6月計]],テーブル22[[#This Row],[7-9月計]],テーブル22[[#This Row],[10-12月計]]-テーブル22[[#This Row],[入金合計]])</f>
        <v>4830</v>
      </c>
      <c r="AM409" s="51">
        <f>SUM(テーブル22[[#This Row],[入金額]],テーブル22[[#This Row],[入金額2]],テーブル22[[#This Row],[入金額3]],テーブル22[[#This Row],[入金額4]])</f>
        <v>5040</v>
      </c>
      <c r="AN409" s="46">
        <f t="shared" si="6"/>
        <v>9870</v>
      </c>
    </row>
    <row r="410" spans="1:40" hidden="1" x14ac:dyDescent="0.15">
      <c r="A410" s="43">
        <v>2165</v>
      </c>
      <c r="B410" s="38"/>
      <c r="C410" s="43"/>
      <c r="D410" s="37" t="s">
        <v>1308</v>
      </c>
      <c r="E410" s="37" t="s">
        <v>186</v>
      </c>
      <c r="F410" s="37" t="s">
        <v>1309</v>
      </c>
      <c r="G410" s="37" t="s">
        <v>373</v>
      </c>
      <c r="H410" s="37" t="s">
        <v>1310</v>
      </c>
      <c r="I410" s="38"/>
      <c r="J410" s="39">
        <v>6975</v>
      </c>
      <c r="K410" s="39">
        <v>0</v>
      </c>
      <c r="L410" s="39">
        <v>1095</v>
      </c>
      <c r="M410" s="44">
        <f>SUM(テーブル22[[#This Row],[1月]:[3月]])</f>
        <v>8070</v>
      </c>
      <c r="N410" s="41">
        <v>41394</v>
      </c>
      <c r="O410" s="39">
        <v>8070</v>
      </c>
      <c r="P4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0" s="42">
        <v>780</v>
      </c>
      <c r="R410" s="42">
        <v>660</v>
      </c>
      <c r="S410" s="42">
        <v>1530</v>
      </c>
      <c r="T410" s="42">
        <f>SUM(テーブル22[[#This Row],[4月]:[6月]])</f>
        <v>2970</v>
      </c>
      <c r="U410" s="41"/>
      <c r="V410" s="42"/>
      <c r="W410" s="42">
        <f>IF(テーブル22[[#This Row],[1-3月残高]]="",テーブル22[[#This Row],[4-6月計]]-テーブル22[[#This Row],[入金額2]],IF(テーブル22[[#This Row],[1-3月残高]]&gt;0,テーブル22[[#This Row],[1-3月残高]]+テーブル22[[#This Row],[4-6月計]]-テーブル22[[#This Row],[入金額2]]))</f>
        <v>2970</v>
      </c>
      <c r="X410" s="42"/>
      <c r="Y410" s="42"/>
      <c r="Z410" s="42"/>
      <c r="AA410" s="42">
        <f>SUM(テーブル22[[#This Row],[7月]:[9月]])</f>
        <v>0</v>
      </c>
      <c r="AB410" s="41"/>
      <c r="AC410" s="42"/>
      <c r="AD410" s="42">
        <f>IF(テーブル22[[#This Row],[1-6月残高]]=0,テーブル22[[#This Row],[7-9月計]]-テーブル22[[#This Row],[入金額3]],IF(テーブル22[[#This Row],[1-6月残高]]&gt;0,テーブル22[[#This Row],[1-6月残高]]+テーブル22[[#This Row],[7-9月計]]-テーブル22[[#This Row],[入金額3]]))</f>
        <v>2970</v>
      </c>
      <c r="AE410" s="42"/>
      <c r="AF410" s="42"/>
      <c r="AG410" s="42"/>
      <c r="AH410" s="42">
        <f>SUM(テーブル22[[#This Row],[10月]:[12月]])</f>
        <v>0</v>
      </c>
      <c r="AI410" s="41"/>
      <c r="AJ410" s="42"/>
      <c r="AK410" s="42">
        <f>IF(テーブル22[[#This Row],[1-9月残高]]=0,テーブル22[[#This Row],[10-12月計]]-テーブル22[[#This Row],[入金額4]],IF(テーブル22[[#This Row],[1-9月残高]]&gt;0,テーブル22[[#This Row],[1-9月残高]]+テーブル22[[#This Row],[10-12月計]]-テーブル22[[#This Row],[入金額4]]))</f>
        <v>2970</v>
      </c>
      <c r="AL410" s="42">
        <f>SUM(テーブル22[[#This Row],[1-3月計]],テーブル22[[#This Row],[4-6月計]],テーブル22[[#This Row],[7-9月計]],テーブル22[[#This Row],[10-12月計]]-テーブル22[[#This Row],[入金合計]])</f>
        <v>2970</v>
      </c>
      <c r="AM410" s="42">
        <f>SUM(テーブル22[[#This Row],[入金額]],テーブル22[[#This Row],[入金額2]],テーブル22[[#This Row],[入金額3]],テーブル22[[#This Row],[入金額4]])</f>
        <v>8070</v>
      </c>
      <c r="AN410" s="38">
        <f t="shared" si="6"/>
        <v>11040</v>
      </c>
    </row>
    <row r="411" spans="1:40" hidden="1" x14ac:dyDescent="0.15">
      <c r="A411" s="43">
        <v>2166</v>
      </c>
      <c r="B411" s="38"/>
      <c r="C411" s="43"/>
      <c r="D411" s="37" t="s">
        <v>1311</v>
      </c>
      <c r="E411" s="37" t="s">
        <v>123</v>
      </c>
      <c r="F411" s="37" t="s">
        <v>1312</v>
      </c>
      <c r="G411" s="37" t="s">
        <v>374</v>
      </c>
      <c r="H411" s="37" t="s">
        <v>375</v>
      </c>
      <c r="I411" s="38"/>
      <c r="J411" s="39">
        <v>0</v>
      </c>
      <c r="K411" s="39">
        <v>0</v>
      </c>
      <c r="L411" s="39">
        <v>0</v>
      </c>
      <c r="M411" s="44">
        <f>SUM(テーブル22[[#This Row],[1月]:[3月]])</f>
        <v>0</v>
      </c>
      <c r="N411" s="41"/>
      <c r="O411" s="39"/>
      <c r="P4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1" s="42">
        <v>0</v>
      </c>
      <c r="R411" s="42">
        <v>0</v>
      </c>
      <c r="S411" s="42">
        <v>0</v>
      </c>
      <c r="T411" s="42">
        <f>SUM(テーブル22[[#This Row],[4月]:[6月]])</f>
        <v>0</v>
      </c>
      <c r="U411" s="41"/>
      <c r="V411" s="42"/>
      <c r="W411" s="42">
        <f>IF(テーブル22[[#This Row],[1-3月残高]]="",テーブル22[[#This Row],[4-6月計]]-テーブル22[[#This Row],[入金額2]],IF(テーブル22[[#This Row],[1-3月残高]]&gt;0,テーブル22[[#This Row],[1-3月残高]]+テーブル22[[#This Row],[4-6月計]]-テーブル22[[#This Row],[入金額2]]))</f>
        <v>0</v>
      </c>
      <c r="X411" s="42"/>
      <c r="Y411" s="42"/>
      <c r="Z411" s="42"/>
      <c r="AA411" s="42">
        <f>SUM(テーブル22[[#This Row],[7月]:[9月]])</f>
        <v>0</v>
      </c>
      <c r="AB411" s="41"/>
      <c r="AC411" s="42"/>
      <c r="AD411" s="42">
        <f>IF(テーブル22[[#This Row],[1-6月残高]]=0,テーブル22[[#This Row],[7-9月計]]-テーブル22[[#This Row],[入金額3]],IF(テーブル22[[#This Row],[1-6月残高]]&gt;0,テーブル22[[#This Row],[1-6月残高]]+テーブル22[[#This Row],[7-9月計]]-テーブル22[[#This Row],[入金額3]]))</f>
        <v>0</v>
      </c>
      <c r="AE411" s="42"/>
      <c r="AF411" s="42"/>
      <c r="AG411" s="42"/>
      <c r="AH411" s="42">
        <f>SUM(テーブル22[[#This Row],[10月]:[12月]])</f>
        <v>0</v>
      </c>
      <c r="AI411" s="41"/>
      <c r="AJ411" s="42"/>
      <c r="AK411" s="42">
        <f>IF(テーブル22[[#This Row],[1-9月残高]]=0,テーブル22[[#This Row],[10-12月計]]-テーブル22[[#This Row],[入金額4]],IF(テーブル22[[#This Row],[1-9月残高]]&gt;0,テーブル22[[#This Row],[1-9月残高]]+テーブル22[[#This Row],[10-12月計]]-テーブル22[[#This Row],[入金額4]]))</f>
        <v>0</v>
      </c>
      <c r="AL411" s="42">
        <f>SUM(テーブル22[[#This Row],[1-3月計]],テーブル22[[#This Row],[4-6月計]],テーブル22[[#This Row],[7-9月計]],テーブル22[[#This Row],[10-12月計]]-テーブル22[[#This Row],[入金合計]])</f>
        <v>0</v>
      </c>
      <c r="AM411" s="42">
        <f>SUM(テーブル22[[#This Row],[入金額]],テーブル22[[#This Row],[入金額2]],テーブル22[[#This Row],[入金額3]],テーブル22[[#This Row],[入金額4]])</f>
        <v>0</v>
      </c>
      <c r="AN411" s="38">
        <f t="shared" si="6"/>
        <v>0</v>
      </c>
    </row>
    <row r="412" spans="1:40" hidden="1" x14ac:dyDescent="0.15">
      <c r="A412" s="43">
        <v>2167</v>
      </c>
      <c r="B412" s="38"/>
      <c r="C412" s="43"/>
      <c r="D412" s="37" t="s">
        <v>1313</v>
      </c>
      <c r="E412" s="37" t="s">
        <v>187</v>
      </c>
      <c r="F412" s="37" t="s">
        <v>1314</v>
      </c>
      <c r="G412" s="37" t="s">
        <v>1315</v>
      </c>
      <c r="H412" s="37" t="s">
        <v>1316</v>
      </c>
      <c r="I412" s="38"/>
      <c r="J412" s="39">
        <v>0</v>
      </c>
      <c r="K412" s="39">
        <v>0</v>
      </c>
      <c r="L412" s="39">
        <v>0</v>
      </c>
      <c r="M412" s="44">
        <f>SUM(テーブル22[[#This Row],[1月]:[3月]])</f>
        <v>0</v>
      </c>
      <c r="N412" s="41"/>
      <c r="O412" s="39"/>
      <c r="P4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2" s="42">
        <v>0</v>
      </c>
      <c r="R412" s="42">
        <v>0</v>
      </c>
      <c r="S412" s="42">
        <v>0</v>
      </c>
      <c r="T412" s="42">
        <f>SUM(テーブル22[[#This Row],[4月]:[6月]])</f>
        <v>0</v>
      </c>
      <c r="U412" s="41"/>
      <c r="V412" s="42"/>
      <c r="W412" s="42">
        <f>IF(テーブル22[[#This Row],[1-3月残高]]="",テーブル22[[#This Row],[4-6月計]]-テーブル22[[#This Row],[入金額2]],IF(テーブル22[[#This Row],[1-3月残高]]&gt;0,テーブル22[[#This Row],[1-3月残高]]+テーブル22[[#This Row],[4-6月計]]-テーブル22[[#This Row],[入金額2]]))</f>
        <v>0</v>
      </c>
      <c r="X412" s="42"/>
      <c r="Y412" s="42"/>
      <c r="Z412" s="42"/>
      <c r="AA412" s="42">
        <f>SUM(テーブル22[[#This Row],[7月]:[9月]])</f>
        <v>0</v>
      </c>
      <c r="AB412" s="41"/>
      <c r="AC412" s="42"/>
      <c r="AD412" s="42">
        <f>IF(テーブル22[[#This Row],[1-6月残高]]=0,テーブル22[[#This Row],[7-9月計]]-テーブル22[[#This Row],[入金額3]],IF(テーブル22[[#This Row],[1-6月残高]]&gt;0,テーブル22[[#This Row],[1-6月残高]]+テーブル22[[#This Row],[7-9月計]]-テーブル22[[#This Row],[入金額3]]))</f>
        <v>0</v>
      </c>
      <c r="AE412" s="42"/>
      <c r="AF412" s="42"/>
      <c r="AG412" s="42"/>
      <c r="AH412" s="42">
        <f>SUM(テーブル22[[#This Row],[10月]:[12月]])</f>
        <v>0</v>
      </c>
      <c r="AI412" s="41"/>
      <c r="AJ412" s="42"/>
      <c r="AK412" s="42">
        <f>IF(テーブル22[[#This Row],[1-9月残高]]=0,テーブル22[[#This Row],[10-12月計]]-テーブル22[[#This Row],[入金額4]],IF(テーブル22[[#This Row],[1-9月残高]]&gt;0,テーブル22[[#This Row],[1-9月残高]]+テーブル22[[#This Row],[10-12月計]]-テーブル22[[#This Row],[入金額4]]))</f>
        <v>0</v>
      </c>
      <c r="AL412" s="42">
        <f>SUM(テーブル22[[#This Row],[1-3月計]],テーブル22[[#This Row],[4-6月計]],テーブル22[[#This Row],[7-9月計]],テーブル22[[#This Row],[10-12月計]]-テーブル22[[#This Row],[入金合計]])</f>
        <v>0</v>
      </c>
      <c r="AM412" s="42">
        <f>SUM(テーブル22[[#This Row],[入金額]],テーブル22[[#This Row],[入金額2]],テーブル22[[#This Row],[入金額3]],テーブル22[[#This Row],[入金額4]])</f>
        <v>0</v>
      </c>
      <c r="AN412" s="38">
        <f t="shared" si="6"/>
        <v>0</v>
      </c>
    </row>
    <row r="413" spans="1:40" hidden="1" x14ac:dyDescent="0.15">
      <c r="A413" s="43">
        <v>2201</v>
      </c>
      <c r="B413" s="38"/>
      <c r="C413" s="43"/>
      <c r="D413" s="38" t="s">
        <v>1317</v>
      </c>
      <c r="E413" s="37" t="s">
        <v>290</v>
      </c>
      <c r="F413" s="37" t="s">
        <v>1318</v>
      </c>
      <c r="G413" s="37" t="s">
        <v>1319</v>
      </c>
      <c r="H413" s="37" t="s">
        <v>1320</v>
      </c>
      <c r="I413" s="38"/>
      <c r="J413" s="39">
        <v>11445</v>
      </c>
      <c r="K413" s="39">
        <v>9645</v>
      </c>
      <c r="L413" s="39">
        <v>11055</v>
      </c>
      <c r="M413" s="44">
        <f>SUM(テーブル22[[#This Row],[1月]:[3月]])</f>
        <v>32145</v>
      </c>
      <c r="N413" s="41">
        <v>41380</v>
      </c>
      <c r="O413" s="39">
        <v>32145</v>
      </c>
      <c r="P4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3" s="42">
        <v>15960</v>
      </c>
      <c r="R413" s="42">
        <v>12315</v>
      </c>
      <c r="S413" s="42">
        <v>10140</v>
      </c>
      <c r="T413" s="42">
        <f>SUM(テーブル22[[#This Row],[4月]:[6月]])</f>
        <v>38415</v>
      </c>
      <c r="U413" s="41"/>
      <c r="V413" s="42"/>
      <c r="W413" s="42">
        <f>IF(テーブル22[[#This Row],[1-3月残高]]="",テーブル22[[#This Row],[4-6月計]]-テーブル22[[#This Row],[入金額2]],IF(テーブル22[[#This Row],[1-3月残高]]&gt;0,テーブル22[[#This Row],[1-3月残高]]+テーブル22[[#This Row],[4-6月計]]-テーブル22[[#This Row],[入金額2]]))</f>
        <v>38415</v>
      </c>
      <c r="X413" s="42"/>
      <c r="Y413" s="42"/>
      <c r="Z413" s="42"/>
      <c r="AA413" s="42">
        <f>SUM(テーブル22[[#This Row],[7月]:[9月]])</f>
        <v>0</v>
      </c>
      <c r="AB413" s="41"/>
      <c r="AC413" s="42"/>
      <c r="AD413" s="42">
        <f>IF(テーブル22[[#This Row],[1-6月残高]]=0,テーブル22[[#This Row],[7-9月計]]-テーブル22[[#This Row],[入金額3]],IF(テーブル22[[#This Row],[1-6月残高]]&gt;0,テーブル22[[#This Row],[1-6月残高]]+テーブル22[[#This Row],[7-9月計]]-テーブル22[[#This Row],[入金額3]]))</f>
        <v>38415</v>
      </c>
      <c r="AE413" s="42"/>
      <c r="AF413" s="42"/>
      <c r="AG413" s="42"/>
      <c r="AH413" s="42">
        <f>SUM(テーブル22[[#This Row],[10月]:[12月]])</f>
        <v>0</v>
      </c>
      <c r="AI413" s="41"/>
      <c r="AJ413" s="42"/>
      <c r="AK413" s="42">
        <f>IF(テーブル22[[#This Row],[1-9月残高]]=0,テーブル22[[#This Row],[10-12月計]]-テーブル22[[#This Row],[入金額4]],IF(テーブル22[[#This Row],[1-9月残高]]&gt;0,テーブル22[[#This Row],[1-9月残高]]+テーブル22[[#This Row],[10-12月計]]-テーブル22[[#This Row],[入金額4]]))</f>
        <v>38415</v>
      </c>
      <c r="AL413" s="42">
        <f>SUM(テーブル22[[#This Row],[1-3月計]],テーブル22[[#This Row],[4-6月計]],テーブル22[[#This Row],[7-9月計]],テーブル22[[#This Row],[10-12月計]]-テーブル22[[#This Row],[入金合計]])</f>
        <v>38415</v>
      </c>
      <c r="AM413" s="42">
        <f>SUM(テーブル22[[#This Row],[入金額]],テーブル22[[#This Row],[入金額2]],テーブル22[[#This Row],[入金額3]],テーブル22[[#This Row],[入金額4]])</f>
        <v>32145</v>
      </c>
      <c r="AN413" s="38">
        <f t="shared" si="6"/>
        <v>70560</v>
      </c>
    </row>
    <row r="414" spans="1:40" hidden="1" x14ac:dyDescent="0.15">
      <c r="A414" s="43">
        <v>2202</v>
      </c>
      <c r="B414" s="38"/>
      <c r="C414" s="43"/>
      <c r="D414" s="38" t="s">
        <v>1321</v>
      </c>
      <c r="E414" s="37" t="s">
        <v>290</v>
      </c>
      <c r="F414" s="37" t="s">
        <v>1318</v>
      </c>
      <c r="G414" s="37" t="s">
        <v>1319</v>
      </c>
      <c r="H414" s="37" t="s">
        <v>1320</v>
      </c>
      <c r="I414" s="38"/>
      <c r="J414" s="39">
        <v>7755</v>
      </c>
      <c r="K414" s="39">
        <v>5970</v>
      </c>
      <c r="L414" s="39">
        <v>5820</v>
      </c>
      <c r="M414" s="44">
        <f>SUM(テーブル22[[#This Row],[1月]:[3月]])</f>
        <v>19545</v>
      </c>
      <c r="N414" s="41">
        <v>41380</v>
      </c>
      <c r="O414" s="39">
        <v>19545</v>
      </c>
      <c r="P4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4" s="42">
        <v>8835</v>
      </c>
      <c r="R414" s="42">
        <v>6030</v>
      </c>
      <c r="S414" s="42">
        <v>7860</v>
      </c>
      <c r="T414" s="42">
        <f>SUM(テーブル22[[#This Row],[4月]:[6月]])</f>
        <v>22725</v>
      </c>
      <c r="U414" s="41"/>
      <c r="V414" s="42"/>
      <c r="W414" s="42">
        <f>IF(テーブル22[[#This Row],[1-3月残高]]="",テーブル22[[#This Row],[4-6月計]]-テーブル22[[#This Row],[入金額2]],IF(テーブル22[[#This Row],[1-3月残高]]&gt;0,テーブル22[[#This Row],[1-3月残高]]+テーブル22[[#This Row],[4-6月計]]-テーブル22[[#This Row],[入金額2]]))</f>
        <v>22725</v>
      </c>
      <c r="X414" s="42"/>
      <c r="Y414" s="42"/>
      <c r="Z414" s="42"/>
      <c r="AA414" s="42">
        <f>SUM(テーブル22[[#This Row],[7月]:[9月]])</f>
        <v>0</v>
      </c>
      <c r="AB414" s="41"/>
      <c r="AC414" s="42"/>
      <c r="AD414" s="42">
        <f>IF(テーブル22[[#This Row],[1-6月残高]]=0,テーブル22[[#This Row],[7-9月計]]-テーブル22[[#This Row],[入金額3]],IF(テーブル22[[#This Row],[1-6月残高]]&gt;0,テーブル22[[#This Row],[1-6月残高]]+テーブル22[[#This Row],[7-9月計]]-テーブル22[[#This Row],[入金額3]]))</f>
        <v>22725</v>
      </c>
      <c r="AE414" s="42"/>
      <c r="AF414" s="42"/>
      <c r="AG414" s="42"/>
      <c r="AH414" s="42">
        <f>SUM(テーブル22[[#This Row],[10月]:[12月]])</f>
        <v>0</v>
      </c>
      <c r="AI414" s="41"/>
      <c r="AJ414" s="42"/>
      <c r="AK414" s="42">
        <f>IF(テーブル22[[#This Row],[1-9月残高]]=0,テーブル22[[#This Row],[10-12月計]]-テーブル22[[#This Row],[入金額4]],IF(テーブル22[[#This Row],[1-9月残高]]&gt;0,テーブル22[[#This Row],[1-9月残高]]+テーブル22[[#This Row],[10-12月計]]-テーブル22[[#This Row],[入金額4]]))</f>
        <v>22725</v>
      </c>
      <c r="AL414" s="42">
        <f>SUM(テーブル22[[#This Row],[1-3月計]],テーブル22[[#This Row],[4-6月計]],テーブル22[[#This Row],[7-9月計]],テーブル22[[#This Row],[10-12月計]]-テーブル22[[#This Row],[入金合計]])</f>
        <v>22725</v>
      </c>
      <c r="AM414" s="42">
        <f>SUM(テーブル22[[#This Row],[入金額]],テーブル22[[#This Row],[入金額2]],テーブル22[[#This Row],[入金額3]],テーブル22[[#This Row],[入金額4]])</f>
        <v>19545</v>
      </c>
      <c r="AN414" s="38">
        <f t="shared" si="6"/>
        <v>42270</v>
      </c>
    </row>
    <row r="415" spans="1:40" hidden="1" x14ac:dyDescent="0.15">
      <c r="A415" s="43">
        <v>2203</v>
      </c>
      <c r="B415" s="38"/>
      <c r="C415" s="43"/>
      <c r="D415" s="38" t="s">
        <v>1322</v>
      </c>
      <c r="E415" s="37" t="s">
        <v>290</v>
      </c>
      <c r="F415" s="37" t="s">
        <v>1318</v>
      </c>
      <c r="G415" s="37" t="s">
        <v>1319</v>
      </c>
      <c r="H415" s="37" t="s">
        <v>1320</v>
      </c>
      <c r="I415" s="38"/>
      <c r="J415" s="39">
        <v>6345</v>
      </c>
      <c r="K415" s="39">
        <v>5100</v>
      </c>
      <c r="L415" s="39">
        <v>2100</v>
      </c>
      <c r="M415" s="44">
        <f>SUM(テーブル22[[#This Row],[1月]:[3月]])</f>
        <v>13545</v>
      </c>
      <c r="N415" s="41">
        <v>41380</v>
      </c>
      <c r="O415" s="39">
        <v>13545</v>
      </c>
      <c r="P4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5" s="42">
        <v>5430</v>
      </c>
      <c r="R415" s="42">
        <v>6630</v>
      </c>
      <c r="S415" s="42">
        <v>2235</v>
      </c>
      <c r="T415" s="42">
        <f>SUM(テーブル22[[#This Row],[4月]:[6月]])</f>
        <v>14295</v>
      </c>
      <c r="U415" s="41"/>
      <c r="V415" s="42"/>
      <c r="W415" s="42">
        <f>IF(テーブル22[[#This Row],[1-3月残高]]="",テーブル22[[#This Row],[4-6月計]]-テーブル22[[#This Row],[入金額2]],IF(テーブル22[[#This Row],[1-3月残高]]&gt;0,テーブル22[[#This Row],[1-3月残高]]+テーブル22[[#This Row],[4-6月計]]-テーブル22[[#This Row],[入金額2]]))</f>
        <v>14295</v>
      </c>
      <c r="X415" s="42"/>
      <c r="Y415" s="42"/>
      <c r="Z415" s="42"/>
      <c r="AA415" s="42">
        <f>SUM(テーブル22[[#This Row],[7月]:[9月]])</f>
        <v>0</v>
      </c>
      <c r="AB415" s="41"/>
      <c r="AC415" s="42"/>
      <c r="AD415" s="42">
        <f>IF(テーブル22[[#This Row],[1-6月残高]]=0,テーブル22[[#This Row],[7-9月計]]-テーブル22[[#This Row],[入金額3]],IF(テーブル22[[#This Row],[1-6月残高]]&gt;0,テーブル22[[#This Row],[1-6月残高]]+テーブル22[[#This Row],[7-9月計]]-テーブル22[[#This Row],[入金額3]]))</f>
        <v>14295</v>
      </c>
      <c r="AE415" s="42"/>
      <c r="AF415" s="42"/>
      <c r="AG415" s="42"/>
      <c r="AH415" s="42">
        <f>SUM(テーブル22[[#This Row],[10月]:[12月]])</f>
        <v>0</v>
      </c>
      <c r="AI415" s="41"/>
      <c r="AJ415" s="42"/>
      <c r="AK415" s="42">
        <f>IF(テーブル22[[#This Row],[1-9月残高]]=0,テーブル22[[#This Row],[10-12月計]]-テーブル22[[#This Row],[入金額4]],IF(テーブル22[[#This Row],[1-9月残高]]&gt;0,テーブル22[[#This Row],[1-9月残高]]+テーブル22[[#This Row],[10-12月計]]-テーブル22[[#This Row],[入金額4]]))</f>
        <v>14295</v>
      </c>
      <c r="AL415" s="42">
        <f>SUM(テーブル22[[#This Row],[1-3月計]],テーブル22[[#This Row],[4-6月計]],テーブル22[[#This Row],[7-9月計]],テーブル22[[#This Row],[10-12月計]]-テーブル22[[#This Row],[入金合計]])</f>
        <v>14295</v>
      </c>
      <c r="AM415" s="42">
        <f>SUM(テーブル22[[#This Row],[入金額]],テーブル22[[#This Row],[入金額2]],テーブル22[[#This Row],[入金額3]],テーブル22[[#This Row],[入金額4]])</f>
        <v>13545</v>
      </c>
      <c r="AN415" s="38">
        <f t="shared" si="6"/>
        <v>27840</v>
      </c>
    </row>
    <row r="416" spans="1:40" hidden="1" x14ac:dyDescent="0.15">
      <c r="A416" s="43">
        <v>2204</v>
      </c>
      <c r="B416" s="38"/>
      <c r="C416" s="43"/>
      <c r="D416" s="38" t="s">
        <v>1323</v>
      </c>
      <c r="E416" s="37" t="s">
        <v>290</v>
      </c>
      <c r="F416" s="37" t="s">
        <v>1318</v>
      </c>
      <c r="G416" s="37" t="s">
        <v>1319</v>
      </c>
      <c r="H416" s="37" t="s">
        <v>1320</v>
      </c>
      <c r="I416" s="38"/>
      <c r="J416" s="39">
        <v>8925</v>
      </c>
      <c r="K416" s="39">
        <v>0</v>
      </c>
      <c r="L416" s="39">
        <v>7635</v>
      </c>
      <c r="M416" s="44">
        <f>SUM(テーブル22[[#This Row],[1月]:[3月]])</f>
        <v>16560</v>
      </c>
      <c r="N416" s="41">
        <v>41380</v>
      </c>
      <c r="O416" s="39">
        <v>16560</v>
      </c>
      <c r="P4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6" s="42">
        <v>0</v>
      </c>
      <c r="R416" s="42">
        <v>12390</v>
      </c>
      <c r="S416" s="42">
        <v>0</v>
      </c>
      <c r="T416" s="42">
        <f>SUM(テーブル22[[#This Row],[4月]:[6月]])</f>
        <v>12390</v>
      </c>
      <c r="U416" s="41"/>
      <c r="V416" s="42"/>
      <c r="W416" s="42">
        <f>IF(テーブル22[[#This Row],[1-3月残高]]="",テーブル22[[#This Row],[4-6月計]]-テーブル22[[#This Row],[入金額2]],IF(テーブル22[[#This Row],[1-3月残高]]&gt;0,テーブル22[[#This Row],[1-3月残高]]+テーブル22[[#This Row],[4-6月計]]-テーブル22[[#This Row],[入金額2]]))</f>
        <v>12390</v>
      </c>
      <c r="X416" s="42"/>
      <c r="Y416" s="42"/>
      <c r="Z416" s="42"/>
      <c r="AA416" s="42">
        <f>SUM(テーブル22[[#This Row],[7月]:[9月]])</f>
        <v>0</v>
      </c>
      <c r="AB416" s="41"/>
      <c r="AC416" s="42"/>
      <c r="AD416" s="42">
        <f>IF(テーブル22[[#This Row],[1-6月残高]]=0,テーブル22[[#This Row],[7-9月計]]-テーブル22[[#This Row],[入金額3]],IF(テーブル22[[#This Row],[1-6月残高]]&gt;0,テーブル22[[#This Row],[1-6月残高]]+テーブル22[[#This Row],[7-9月計]]-テーブル22[[#This Row],[入金額3]]))</f>
        <v>12390</v>
      </c>
      <c r="AE416" s="42"/>
      <c r="AF416" s="42"/>
      <c r="AG416" s="42"/>
      <c r="AH416" s="42">
        <f>SUM(テーブル22[[#This Row],[10月]:[12月]])</f>
        <v>0</v>
      </c>
      <c r="AI416" s="41"/>
      <c r="AJ416" s="42"/>
      <c r="AK416" s="42">
        <f>IF(テーブル22[[#This Row],[1-9月残高]]=0,テーブル22[[#This Row],[10-12月計]]-テーブル22[[#This Row],[入金額4]],IF(テーブル22[[#This Row],[1-9月残高]]&gt;0,テーブル22[[#This Row],[1-9月残高]]+テーブル22[[#This Row],[10-12月計]]-テーブル22[[#This Row],[入金額4]]))</f>
        <v>12390</v>
      </c>
      <c r="AL416" s="42">
        <f>SUM(テーブル22[[#This Row],[1-3月計]],テーブル22[[#This Row],[4-6月計]],テーブル22[[#This Row],[7-9月計]],テーブル22[[#This Row],[10-12月計]]-テーブル22[[#This Row],[入金合計]])</f>
        <v>12390</v>
      </c>
      <c r="AM416" s="42">
        <f>SUM(テーブル22[[#This Row],[入金額]],テーブル22[[#This Row],[入金額2]],テーブル22[[#This Row],[入金額3]],テーブル22[[#This Row],[入金額4]])</f>
        <v>16560</v>
      </c>
      <c r="AN416" s="38">
        <f t="shared" si="6"/>
        <v>28950</v>
      </c>
    </row>
    <row r="417" spans="1:40" hidden="1" x14ac:dyDescent="0.15">
      <c r="A417" s="65">
        <v>2302</v>
      </c>
      <c r="B417" s="37"/>
      <c r="C417" s="65"/>
      <c r="D417" s="78" t="s">
        <v>1324</v>
      </c>
      <c r="E417" s="37"/>
      <c r="F417" s="37"/>
      <c r="G417" s="37"/>
      <c r="H417" s="37"/>
      <c r="I417" s="38"/>
      <c r="J417" s="39">
        <v>0</v>
      </c>
      <c r="K417" s="39">
        <v>0</v>
      </c>
      <c r="L417" s="39">
        <v>0</v>
      </c>
      <c r="M417" s="44">
        <f>SUM(テーブル22[[#This Row],[1月]:[3月]])</f>
        <v>0</v>
      </c>
      <c r="N417" s="41"/>
      <c r="O417" s="39"/>
      <c r="P4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7" s="42">
        <v>0</v>
      </c>
      <c r="R417" s="42">
        <v>0</v>
      </c>
      <c r="S417" s="42">
        <v>0</v>
      </c>
      <c r="T417" s="42">
        <f>SUM(テーブル22[[#This Row],[4月]:[6月]])</f>
        <v>0</v>
      </c>
      <c r="U417" s="41"/>
      <c r="V417" s="42"/>
      <c r="W417" s="42">
        <f>IF(テーブル22[[#This Row],[1-3月残高]]="",テーブル22[[#This Row],[4-6月計]]-テーブル22[[#This Row],[入金額2]],IF(テーブル22[[#This Row],[1-3月残高]]&gt;0,テーブル22[[#This Row],[1-3月残高]]+テーブル22[[#This Row],[4-6月計]]-テーブル22[[#This Row],[入金額2]]))</f>
        <v>0</v>
      </c>
      <c r="X417" s="42"/>
      <c r="Y417" s="42"/>
      <c r="Z417" s="42"/>
      <c r="AA417" s="42">
        <f>SUM(テーブル22[[#This Row],[7月]:[9月]])</f>
        <v>0</v>
      </c>
      <c r="AB417" s="41"/>
      <c r="AC417" s="42"/>
      <c r="AD417" s="42">
        <f>IF(テーブル22[[#This Row],[1-6月残高]]=0,テーブル22[[#This Row],[7-9月計]]-テーブル22[[#This Row],[入金額3]],IF(テーブル22[[#This Row],[1-6月残高]]&gt;0,テーブル22[[#This Row],[1-6月残高]]+テーブル22[[#This Row],[7-9月計]]-テーブル22[[#This Row],[入金額3]]))</f>
        <v>0</v>
      </c>
      <c r="AE417" s="42"/>
      <c r="AF417" s="42"/>
      <c r="AG417" s="42"/>
      <c r="AH417" s="42">
        <f>SUM(テーブル22[[#This Row],[10月]:[12月]])</f>
        <v>0</v>
      </c>
      <c r="AI417" s="41"/>
      <c r="AJ417" s="42"/>
      <c r="AK417" s="42">
        <f>IF(テーブル22[[#This Row],[1-9月残高]]=0,テーブル22[[#This Row],[10-12月計]]-テーブル22[[#This Row],[入金額4]],IF(テーブル22[[#This Row],[1-9月残高]]&gt;0,テーブル22[[#This Row],[1-9月残高]]+テーブル22[[#This Row],[10-12月計]]-テーブル22[[#This Row],[入金額4]]))</f>
        <v>0</v>
      </c>
      <c r="AL417" s="42">
        <f>SUM(テーブル22[[#This Row],[1-3月計]],テーブル22[[#This Row],[4-6月計]],テーブル22[[#This Row],[7-9月計]],テーブル22[[#This Row],[10-12月計]]-テーブル22[[#This Row],[入金合計]])</f>
        <v>0</v>
      </c>
      <c r="AM417" s="42">
        <f>SUM(テーブル22[[#This Row],[入金額]],テーブル22[[#This Row],[入金額2]],テーブル22[[#This Row],[入金額3]],テーブル22[[#This Row],[入金額4]])</f>
        <v>0</v>
      </c>
      <c r="AN417" s="38">
        <f t="shared" si="6"/>
        <v>0</v>
      </c>
    </row>
    <row r="418" spans="1:40" hidden="1" x14ac:dyDescent="0.15">
      <c r="A418" s="43">
        <v>2303</v>
      </c>
      <c r="B418" s="38"/>
      <c r="C418" s="43"/>
      <c r="D418" s="78" t="s">
        <v>1325</v>
      </c>
      <c r="E418" s="37" t="s">
        <v>1</v>
      </c>
      <c r="F418" s="37" t="s">
        <v>1326</v>
      </c>
      <c r="G418" s="37" t="s">
        <v>1327</v>
      </c>
      <c r="H418" s="37"/>
      <c r="I418" s="38" t="s">
        <v>1877</v>
      </c>
      <c r="J418" s="39">
        <v>0</v>
      </c>
      <c r="K418" s="39">
        <v>0</v>
      </c>
      <c r="L418" s="39">
        <v>0</v>
      </c>
      <c r="M418" s="44">
        <f>SUM(テーブル22[[#This Row],[1月]:[3月]])</f>
        <v>0</v>
      </c>
      <c r="N418" s="41"/>
      <c r="O418" s="39"/>
      <c r="P4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8" s="42">
        <v>0</v>
      </c>
      <c r="R418" s="42">
        <v>0</v>
      </c>
      <c r="S418" s="42">
        <v>0</v>
      </c>
      <c r="T418" s="42">
        <f>SUM(テーブル22[[#This Row],[4月]:[6月]])</f>
        <v>0</v>
      </c>
      <c r="U418" s="41"/>
      <c r="V418" s="42"/>
      <c r="W418" s="42">
        <f>IF(テーブル22[[#This Row],[1-3月残高]]="",テーブル22[[#This Row],[4-6月計]]-テーブル22[[#This Row],[入金額2]],IF(テーブル22[[#This Row],[1-3月残高]]&gt;0,テーブル22[[#This Row],[1-3月残高]]+テーブル22[[#This Row],[4-6月計]]-テーブル22[[#This Row],[入金額2]]))</f>
        <v>0</v>
      </c>
      <c r="X418" s="42"/>
      <c r="Y418" s="42"/>
      <c r="Z418" s="42"/>
      <c r="AA418" s="42">
        <f>SUM(テーブル22[[#This Row],[7月]:[9月]])</f>
        <v>0</v>
      </c>
      <c r="AB418" s="41"/>
      <c r="AC418" s="42"/>
      <c r="AD418" s="42">
        <f>IF(テーブル22[[#This Row],[1-6月残高]]=0,テーブル22[[#This Row],[7-9月計]]-テーブル22[[#This Row],[入金額3]],IF(テーブル22[[#This Row],[1-6月残高]]&gt;0,テーブル22[[#This Row],[1-6月残高]]+テーブル22[[#This Row],[7-9月計]]-テーブル22[[#This Row],[入金額3]]))</f>
        <v>0</v>
      </c>
      <c r="AE418" s="42"/>
      <c r="AF418" s="42"/>
      <c r="AG418" s="42"/>
      <c r="AH418" s="42">
        <f>SUM(テーブル22[[#This Row],[10月]:[12月]])</f>
        <v>0</v>
      </c>
      <c r="AI418" s="41"/>
      <c r="AJ418" s="42"/>
      <c r="AK418" s="42">
        <f>IF(テーブル22[[#This Row],[1-9月残高]]=0,テーブル22[[#This Row],[10-12月計]]-テーブル22[[#This Row],[入金額4]],IF(テーブル22[[#This Row],[1-9月残高]]&gt;0,テーブル22[[#This Row],[1-9月残高]]+テーブル22[[#This Row],[10-12月計]]-テーブル22[[#This Row],[入金額4]]))</f>
        <v>0</v>
      </c>
      <c r="AL418" s="42">
        <f>SUM(テーブル22[[#This Row],[1-3月計]],テーブル22[[#This Row],[4-6月計]],テーブル22[[#This Row],[7-9月計]],テーブル22[[#This Row],[10-12月計]]-テーブル22[[#This Row],[入金合計]])</f>
        <v>0</v>
      </c>
      <c r="AM418" s="42">
        <f>SUM(テーブル22[[#This Row],[入金額]],テーブル22[[#This Row],[入金額2]],テーブル22[[#This Row],[入金額3]],テーブル22[[#This Row],[入金額4]])</f>
        <v>0</v>
      </c>
      <c r="AN418" s="38">
        <f t="shared" si="6"/>
        <v>0</v>
      </c>
    </row>
    <row r="419" spans="1:40" hidden="1" x14ac:dyDescent="0.15">
      <c r="A419" s="43">
        <v>2304</v>
      </c>
      <c r="B419" s="38"/>
      <c r="C419" s="43"/>
      <c r="D419" s="78" t="s">
        <v>1328</v>
      </c>
      <c r="E419" s="37" t="s">
        <v>28</v>
      </c>
      <c r="F419" s="37" t="s">
        <v>1329</v>
      </c>
      <c r="G419" s="37" t="s">
        <v>1330</v>
      </c>
      <c r="H419" s="37"/>
      <c r="I419" s="38" t="s">
        <v>1877</v>
      </c>
      <c r="J419" s="39">
        <v>3370</v>
      </c>
      <c r="K419" s="39">
        <v>1610</v>
      </c>
      <c r="L419" s="39">
        <v>1540</v>
      </c>
      <c r="M419" s="44">
        <f>SUM(テーブル22[[#This Row],[1月]:[3月]])</f>
        <v>6520</v>
      </c>
      <c r="N419" s="41">
        <v>41374</v>
      </c>
      <c r="O419" s="39">
        <v>6520</v>
      </c>
      <c r="P4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19" s="42">
        <v>1600</v>
      </c>
      <c r="R419" s="42">
        <v>1280</v>
      </c>
      <c r="S419" s="42">
        <v>550</v>
      </c>
      <c r="T419" s="42">
        <f>SUM(テーブル22[[#This Row],[4月]:[6月]])</f>
        <v>3430</v>
      </c>
      <c r="U419" s="41"/>
      <c r="V419" s="42"/>
      <c r="W419" s="42">
        <f>IF(テーブル22[[#This Row],[1-3月残高]]="",テーブル22[[#This Row],[4-6月計]]-テーブル22[[#This Row],[入金額2]],IF(テーブル22[[#This Row],[1-3月残高]]&gt;0,テーブル22[[#This Row],[1-3月残高]]+テーブル22[[#This Row],[4-6月計]]-テーブル22[[#This Row],[入金額2]]))</f>
        <v>3430</v>
      </c>
      <c r="X419" s="42"/>
      <c r="Y419" s="42"/>
      <c r="Z419" s="42"/>
      <c r="AA419" s="42">
        <f>SUM(テーブル22[[#This Row],[7月]:[9月]])</f>
        <v>0</v>
      </c>
      <c r="AB419" s="41"/>
      <c r="AC419" s="42"/>
      <c r="AD419" s="42">
        <f>IF(テーブル22[[#This Row],[1-6月残高]]=0,テーブル22[[#This Row],[7-9月計]]-テーブル22[[#This Row],[入金額3]],IF(テーブル22[[#This Row],[1-6月残高]]&gt;0,テーブル22[[#This Row],[1-6月残高]]+テーブル22[[#This Row],[7-9月計]]-テーブル22[[#This Row],[入金額3]]))</f>
        <v>3430</v>
      </c>
      <c r="AE419" s="42"/>
      <c r="AF419" s="42"/>
      <c r="AG419" s="42"/>
      <c r="AH419" s="42">
        <f>SUM(テーブル22[[#This Row],[10月]:[12月]])</f>
        <v>0</v>
      </c>
      <c r="AI419" s="41"/>
      <c r="AJ419" s="42"/>
      <c r="AK419" s="42">
        <f>IF(テーブル22[[#This Row],[1-9月残高]]=0,テーブル22[[#This Row],[10-12月計]]-テーブル22[[#This Row],[入金額4]],IF(テーブル22[[#This Row],[1-9月残高]]&gt;0,テーブル22[[#This Row],[1-9月残高]]+テーブル22[[#This Row],[10-12月計]]-テーブル22[[#This Row],[入金額4]]))</f>
        <v>3430</v>
      </c>
      <c r="AL419" s="42">
        <f>SUM(テーブル22[[#This Row],[1-3月計]],テーブル22[[#This Row],[4-6月計]],テーブル22[[#This Row],[7-9月計]],テーブル22[[#This Row],[10-12月計]]-テーブル22[[#This Row],[入金合計]])</f>
        <v>3430</v>
      </c>
      <c r="AM419" s="42">
        <f>SUM(テーブル22[[#This Row],[入金額]],テーブル22[[#This Row],[入金額2]],テーブル22[[#This Row],[入金額3]],テーブル22[[#This Row],[入金額4]])</f>
        <v>6520</v>
      </c>
      <c r="AN419" s="38">
        <f t="shared" si="6"/>
        <v>9950</v>
      </c>
    </row>
    <row r="420" spans="1:40" hidden="1" x14ac:dyDescent="0.15">
      <c r="A420" s="43">
        <v>2305</v>
      </c>
      <c r="B420" s="38"/>
      <c r="C420" s="43"/>
      <c r="D420" s="78" t="s">
        <v>1331</v>
      </c>
      <c r="E420" s="37" t="s">
        <v>76</v>
      </c>
      <c r="F420" s="37" t="s">
        <v>1332</v>
      </c>
      <c r="G420" s="37" t="s">
        <v>1333</v>
      </c>
      <c r="H420" s="37"/>
      <c r="I420" s="38" t="s">
        <v>1877</v>
      </c>
      <c r="J420" s="39">
        <v>1600</v>
      </c>
      <c r="K420" s="39">
        <v>1790</v>
      </c>
      <c r="L420" s="39">
        <v>1410</v>
      </c>
      <c r="M420" s="44">
        <f>SUM(テーブル22[[#This Row],[1月]:[3月]])</f>
        <v>4800</v>
      </c>
      <c r="N420" s="41">
        <v>41374</v>
      </c>
      <c r="O420" s="39">
        <v>4800</v>
      </c>
      <c r="P4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0" s="42">
        <v>1610</v>
      </c>
      <c r="R420" s="42">
        <v>1860</v>
      </c>
      <c r="S420" s="42">
        <v>1830</v>
      </c>
      <c r="T420" s="42">
        <f>SUM(テーブル22[[#This Row],[4月]:[6月]])</f>
        <v>5300</v>
      </c>
      <c r="U420" s="41"/>
      <c r="V420" s="42"/>
      <c r="W420" s="42">
        <f>IF(テーブル22[[#This Row],[1-3月残高]]="",テーブル22[[#This Row],[4-6月計]]-テーブル22[[#This Row],[入金額2]],IF(テーブル22[[#This Row],[1-3月残高]]&gt;0,テーブル22[[#This Row],[1-3月残高]]+テーブル22[[#This Row],[4-6月計]]-テーブル22[[#This Row],[入金額2]]))</f>
        <v>5300</v>
      </c>
      <c r="X420" s="42"/>
      <c r="Y420" s="42"/>
      <c r="Z420" s="42"/>
      <c r="AA420" s="42">
        <f>SUM(テーブル22[[#This Row],[7月]:[9月]])</f>
        <v>0</v>
      </c>
      <c r="AB420" s="41"/>
      <c r="AC420" s="42"/>
      <c r="AD420" s="42">
        <f>IF(テーブル22[[#This Row],[1-6月残高]]=0,テーブル22[[#This Row],[7-9月計]]-テーブル22[[#This Row],[入金額3]],IF(テーブル22[[#This Row],[1-6月残高]]&gt;0,テーブル22[[#This Row],[1-6月残高]]+テーブル22[[#This Row],[7-9月計]]-テーブル22[[#This Row],[入金額3]]))</f>
        <v>5300</v>
      </c>
      <c r="AE420" s="42"/>
      <c r="AF420" s="42"/>
      <c r="AG420" s="42"/>
      <c r="AH420" s="42">
        <f>SUM(テーブル22[[#This Row],[10月]:[12月]])</f>
        <v>0</v>
      </c>
      <c r="AI420" s="41"/>
      <c r="AJ420" s="42"/>
      <c r="AK420" s="42">
        <f>IF(テーブル22[[#This Row],[1-9月残高]]=0,テーブル22[[#This Row],[10-12月計]]-テーブル22[[#This Row],[入金額4]],IF(テーブル22[[#This Row],[1-9月残高]]&gt;0,テーブル22[[#This Row],[1-9月残高]]+テーブル22[[#This Row],[10-12月計]]-テーブル22[[#This Row],[入金額4]]))</f>
        <v>5300</v>
      </c>
      <c r="AL420" s="42">
        <f>SUM(テーブル22[[#This Row],[1-3月計]],テーブル22[[#This Row],[4-6月計]],テーブル22[[#This Row],[7-9月計]],テーブル22[[#This Row],[10-12月計]]-テーブル22[[#This Row],[入金合計]])</f>
        <v>5300</v>
      </c>
      <c r="AM420" s="42">
        <f>SUM(テーブル22[[#This Row],[入金額]],テーブル22[[#This Row],[入金額2]],テーブル22[[#This Row],[入金額3]],テーブル22[[#This Row],[入金額4]])</f>
        <v>4800</v>
      </c>
      <c r="AN420" s="38">
        <f t="shared" si="6"/>
        <v>10100</v>
      </c>
    </row>
    <row r="421" spans="1:40" hidden="1" x14ac:dyDescent="0.15">
      <c r="A421" s="43">
        <v>2306</v>
      </c>
      <c r="B421" s="38"/>
      <c r="C421" s="43"/>
      <c r="D421" s="78" t="s">
        <v>1334</v>
      </c>
      <c r="E421" s="37" t="s">
        <v>268</v>
      </c>
      <c r="F421" s="37" t="s">
        <v>1335</v>
      </c>
      <c r="G421" s="37" t="s">
        <v>1336</v>
      </c>
      <c r="H421" s="37"/>
      <c r="I421" s="38" t="s">
        <v>1877</v>
      </c>
      <c r="J421" s="39">
        <v>540</v>
      </c>
      <c r="K421" s="39">
        <v>800</v>
      </c>
      <c r="L421" s="39">
        <v>240</v>
      </c>
      <c r="M421" s="44">
        <f>SUM(テーブル22[[#This Row],[1月]:[3月]])</f>
        <v>1580</v>
      </c>
      <c r="N421" s="41">
        <v>41374</v>
      </c>
      <c r="O421" s="39">
        <v>1580</v>
      </c>
      <c r="P4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1" s="42">
        <v>560</v>
      </c>
      <c r="R421" s="42">
        <v>400</v>
      </c>
      <c r="S421" s="42">
        <v>700</v>
      </c>
      <c r="T421" s="42">
        <f>SUM(テーブル22[[#This Row],[4月]:[6月]])</f>
        <v>1660</v>
      </c>
      <c r="U421" s="41"/>
      <c r="V421" s="42"/>
      <c r="W421" s="42">
        <f>IF(テーブル22[[#This Row],[1-3月残高]]="",テーブル22[[#This Row],[4-6月計]]-テーブル22[[#This Row],[入金額2]],IF(テーブル22[[#This Row],[1-3月残高]]&gt;0,テーブル22[[#This Row],[1-3月残高]]+テーブル22[[#This Row],[4-6月計]]-テーブル22[[#This Row],[入金額2]]))</f>
        <v>1660</v>
      </c>
      <c r="X421" s="42"/>
      <c r="Y421" s="42"/>
      <c r="Z421" s="42"/>
      <c r="AA421" s="42">
        <f>SUM(テーブル22[[#This Row],[7月]:[9月]])</f>
        <v>0</v>
      </c>
      <c r="AB421" s="41"/>
      <c r="AC421" s="42"/>
      <c r="AD421" s="42">
        <f>IF(テーブル22[[#This Row],[1-6月残高]]=0,テーブル22[[#This Row],[7-9月計]]-テーブル22[[#This Row],[入金額3]],IF(テーブル22[[#This Row],[1-6月残高]]&gt;0,テーブル22[[#This Row],[1-6月残高]]+テーブル22[[#This Row],[7-9月計]]-テーブル22[[#This Row],[入金額3]]))</f>
        <v>1660</v>
      </c>
      <c r="AE421" s="42"/>
      <c r="AF421" s="42"/>
      <c r="AG421" s="42"/>
      <c r="AH421" s="42">
        <f>SUM(テーブル22[[#This Row],[10月]:[12月]])</f>
        <v>0</v>
      </c>
      <c r="AI421" s="41"/>
      <c r="AJ421" s="42"/>
      <c r="AK421" s="42">
        <f>IF(テーブル22[[#This Row],[1-9月残高]]=0,テーブル22[[#This Row],[10-12月計]]-テーブル22[[#This Row],[入金額4]],IF(テーブル22[[#This Row],[1-9月残高]]&gt;0,テーブル22[[#This Row],[1-9月残高]]+テーブル22[[#This Row],[10-12月計]]-テーブル22[[#This Row],[入金額4]]))</f>
        <v>1660</v>
      </c>
      <c r="AL421" s="42">
        <f>SUM(テーブル22[[#This Row],[1-3月計]],テーブル22[[#This Row],[4-6月計]],テーブル22[[#This Row],[7-9月計]],テーブル22[[#This Row],[10-12月計]]-テーブル22[[#This Row],[入金合計]])</f>
        <v>1660</v>
      </c>
      <c r="AM421" s="42">
        <f>SUM(テーブル22[[#This Row],[入金額]],テーブル22[[#This Row],[入金額2]],テーブル22[[#This Row],[入金額3]],テーブル22[[#This Row],[入金額4]])</f>
        <v>1580</v>
      </c>
      <c r="AN421" s="38">
        <f t="shared" si="6"/>
        <v>3240</v>
      </c>
    </row>
    <row r="422" spans="1:40" hidden="1" x14ac:dyDescent="0.15">
      <c r="A422" s="43">
        <v>2307</v>
      </c>
      <c r="B422" s="38"/>
      <c r="C422" s="43"/>
      <c r="D422" s="78" t="s">
        <v>1337</v>
      </c>
      <c r="E422" s="37" t="s">
        <v>268</v>
      </c>
      <c r="F422" s="37" t="s">
        <v>1338</v>
      </c>
      <c r="G422" s="37" t="s">
        <v>1339</v>
      </c>
      <c r="H422" s="37"/>
      <c r="I422" s="38" t="s">
        <v>1877</v>
      </c>
      <c r="J422" s="39">
        <v>0</v>
      </c>
      <c r="K422" s="39">
        <v>800</v>
      </c>
      <c r="L422" s="39">
        <v>800</v>
      </c>
      <c r="M422" s="44">
        <f>SUM(テーブル22[[#This Row],[1月]:[3月]])</f>
        <v>1600</v>
      </c>
      <c r="N422" s="41">
        <v>41374</v>
      </c>
      <c r="O422" s="39">
        <v>1600</v>
      </c>
      <c r="P4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2" s="42">
        <v>1200</v>
      </c>
      <c r="R422" s="42">
        <v>800</v>
      </c>
      <c r="S422" s="42">
        <v>900</v>
      </c>
      <c r="T422" s="42">
        <f>SUM(テーブル22[[#This Row],[4月]:[6月]])</f>
        <v>2900</v>
      </c>
      <c r="U422" s="41"/>
      <c r="V422" s="42"/>
      <c r="W422" s="42">
        <f>IF(テーブル22[[#This Row],[1-3月残高]]="",テーブル22[[#This Row],[4-6月計]]-テーブル22[[#This Row],[入金額2]],IF(テーブル22[[#This Row],[1-3月残高]]&gt;0,テーブル22[[#This Row],[1-3月残高]]+テーブル22[[#This Row],[4-6月計]]-テーブル22[[#This Row],[入金額2]]))</f>
        <v>2900</v>
      </c>
      <c r="X422" s="42"/>
      <c r="Y422" s="42"/>
      <c r="Z422" s="42"/>
      <c r="AA422" s="42">
        <f>SUM(テーブル22[[#This Row],[7月]:[9月]])</f>
        <v>0</v>
      </c>
      <c r="AB422" s="41"/>
      <c r="AC422" s="42"/>
      <c r="AD422" s="42">
        <f>IF(テーブル22[[#This Row],[1-6月残高]]=0,テーブル22[[#This Row],[7-9月計]]-テーブル22[[#This Row],[入金額3]],IF(テーブル22[[#This Row],[1-6月残高]]&gt;0,テーブル22[[#This Row],[1-6月残高]]+テーブル22[[#This Row],[7-9月計]]-テーブル22[[#This Row],[入金額3]]))</f>
        <v>2900</v>
      </c>
      <c r="AE422" s="42"/>
      <c r="AF422" s="42"/>
      <c r="AG422" s="42"/>
      <c r="AH422" s="42">
        <f>SUM(テーブル22[[#This Row],[10月]:[12月]])</f>
        <v>0</v>
      </c>
      <c r="AI422" s="41"/>
      <c r="AJ422" s="42"/>
      <c r="AK422" s="42">
        <f>IF(テーブル22[[#This Row],[1-9月残高]]=0,テーブル22[[#This Row],[10-12月計]]-テーブル22[[#This Row],[入金額4]],IF(テーブル22[[#This Row],[1-9月残高]]&gt;0,テーブル22[[#This Row],[1-9月残高]]+テーブル22[[#This Row],[10-12月計]]-テーブル22[[#This Row],[入金額4]]))</f>
        <v>2900</v>
      </c>
      <c r="AL422" s="42">
        <f>SUM(テーブル22[[#This Row],[1-3月計]],テーブル22[[#This Row],[4-6月計]],テーブル22[[#This Row],[7-9月計]],テーブル22[[#This Row],[10-12月計]]-テーブル22[[#This Row],[入金合計]])</f>
        <v>2900</v>
      </c>
      <c r="AM422" s="42">
        <f>SUM(テーブル22[[#This Row],[入金額]],テーブル22[[#This Row],[入金額2]],テーブル22[[#This Row],[入金額3]],テーブル22[[#This Row],[入金額4]])</f>
        <v>1600</v>
      </c>
      <c r="AN422" s="38">
        <f t="shared" si="6"/>
        <v>4500</v>
      </c>
    </row>
    <row r="423" spans="1:40" hidden="1" x14ac:dyDescent="0.15">
      <c r="A423" s="43">
        <v>2308</v>
      </c>
      <c r="B423" s="38"/>
      <c r="C423" s="43"/>
      <c r="D423" s="78" t="s">
        <v>1340</v>
      </c>
      <c r="E423" s="37" t="s">
        <v>116</v>
      </c>
      <c r="F423" s="37" t="s">
        <v>1341</v>
      </c>
      <c r="G423" s="37" t="s">
        <v>1342</v>
      </c>
      <c r="H423" s="37"/>
      <c r="I423" s="38" t="s">
        <v>1877</v>
      </c>
      <c r="J423" s="39">
        <v>790</v>
      </c>
      <c r="K423" s="39">
        <v>520</v>
      </c>
      <c r="L423" s="39">
        <v>580</v>
      </c>
      <c r="M423" s="44">
        <f>SUM(テーブル22[[#This Row],[1月]:[3月]])</f>
        <v>1890</v>
      </c>
      <c r="N423" s="41">
        <v>41374</v>
      </c>
      <c r="O423" s="39">
        <v>1890</v>
      </c>
      <c r="P4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3" s="42">
        <v>740</v>
      </c>
      <c r="R423" s="42">
        <v>370</v>
      </c>
      <c r="S423" s="42">
        <v>210</v>
      </c>
      <c r="T423" s="42">
        <f>SUM(テーブル22[[#This Row],[4月]:[6月]])</f>
        <v>1320</v>
      </c>
      <c r="U423" s="41"/>
      <c r="V423" s="42"/>
      <c r="W423" s="42">
        <f>IF(テーブル22[[#This Row],[1-3月残高]]="",テーブル22[[#This Row],[4-6月計]]-テーブル22[[#This Row],[入金額2]],IF(テーブル22[[#This Row],[1-3月残高]]&gt;0,テーブル22[[#This Row],[1-3月残高]]+テーブル22[[#This Row],[4-6月計]]-テーブル22[[#This Row],[入金額2]]))</f>
        <v>1320</v>
      </c>
      <c r="X423" s="42"/>
      <c r="Y423" s="42"/>
      <c r="Z423" s="42"/>
      <c r="AA423" s="42">
        <f>SUM(テーブル22[[#This Row],[7月]:[9月]])</f>
        <v>0</v>
      </c>
      <c r="AB423" s="41"/>
      <c r="AC423" s="42"/>
      <c r="AD423" s="42">
        <f>IF(テーブル22[[#This Row],[1-6月残高]]=0,テーブル22[[#This Row],[7-9月計]]-テーブル22[[#This Row],[入金額3]],IF(テーブル22[[#This Row],[1-6月残高]]&gt;0,テーブル22[[#This Row],[1-6月残高]]+テーブル22[[#This Row],[7-9月計]]-テーブル22[[#This Row],[入金額3]]))</f>
        <v>1320</v>
      </c>
      <c r="AE423" s="42"/>
      <c r="AF423" s="42"/>
      <c r="AG423" s="42"/>
      <c r="AH423" s="42">
        <f>SUM(テーブル22[[#This Row],[10月]:[12月]])</f>
        <v>0</v>
      </c>
      <c r="AI423" s="41"/>
      <c r="AJ423" s="42"/>
      <c r="AK423" s="42">
        <f>IF(テーブル22[[#This Row],[1-9月残高]]=0,テーブル22[[#This Row],[10-12月計]]-テーブル22[[#This Row],[入金額4]],IF(テーブル22[[#This Row],[1-9月残高]]&gt;0,テーブル22[[#This Row],[1-9月残高]]+テーブル22[[#This Row],[10-12月計]]-テーブル22[[#This Row],[入金額4]]))</f>
        <v>1320</v>
      </c>
      <c r="AL423" s="42">
        <f>SUM(テーブル22[[#This Row],[1-3月計]],テーブル22[[#This Row],[4-6月計]],テーブル22[[#This Row],[7-9月計]],テーブル22[[#This Row],[10-12月計]]-テーブル22[[#This Row],[入金合計]])</f>
        <v>1320</v>
      </c>
      <c r="AM423" s="42">
        <f>SUM(テーブル22[[#This Row],[入金額]],テーブル22[[#This Row],[入金額2]],テーブル22[[#This Row],[入金額3]],テーブル22[[#This Row],[入金額4]])</f>
        <v>1890</v>
      </c>
      <c r="AN423" s="38">
        <f t="shared" si="6"/>
        <v>3210</v>
      </c>
    </row>
    <row r="424" spans="1:40" hidden="1" x14ac:dyDescent="0.15">
      <c r="A424" s="43">
        <v>2309</v>
      </c>
      <c r="B424" s="38"/>
      <c r="C424" s="43"/>
      <c r="D424" s="78" t="s">
        <v>1343</v>
      </c>
      <c r="E424" s="37" t="s">
        <v>1344</v>
      </c>
      <c r="F424" s="37" t="s">
        <v>1345</v>
      </c>
      <c r="G424" s="37" t="s">
        <v>1346</v>
      </c>
      <c r="H424" s="37"/>
      <c r="I424" s="38" t="s">
        <v>1877</v>
      </c>
      <c r="J424" s="39">
        <v>470</v>
      </c>
      <c r="K424" s="39">
        <v>280</v>
      </c>
      <c r="L424" s="39">
        <v>340</v>
      </c>
      <c r="M424" s="44">
        <f>SUM(テーブル22[[#This Row],[1月]:[3月]])</f>
        <v>1090</v>
      </c>
      <c r="N424" s="41">
        <v>41374</v>
      </c>
      <c r="O424" s="39">
        <v>1090</v>
      </c>
      <c r="P4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4" s="42">
        <v>100</v>
      </c>
      <c r="R424" s="42">
        <v>240</v>
      </c>
      <c r="S424" s="42">
        <v>180</v>
      </c>
      <c r="T424" s="42">
        <f>SUM(テーブル22[[#This Row],[4月]:[6月]])</f>
        <v>520</v>
      </c>
      <c r="U424" s="41"/>
      <c r="V424" s="42"/>
      <c r="W424" s="42">
        <f>IF(テーブル22[[#This Row],[1-3月残高]]="",テーブル22[[#This Row],[4-6月計]]-テーブル22[[#This Row],[入金額2]],IF(テーブル22[[#This Row],[1-3月残高]]&gt;0,テーブル22[[#This Row],[1-3月残高]]+テーブル22[[#This Row],[4-6月計]]-テーブル22[[#This Row],[入金額2]]))</f>
        <v>520</v>
      </c>
      <c r="X424" s="42"/>
      <c r="Y424" s="42"/>
      <c r="Z424" s="42"/>
      <c r="AA424" s="42">
        <f>SUM(テーブル22[[#This Row],[7月]:[9月]])</f>
        <v>0</v>
      </c>
      <c r="AB424" s="41"/>
      <c r="AC424" s="42"/>
      <c r="AD424" s="42">
        <f>IF(テーブル22[[#This Row],[1-6月残高]]=0,テーブル22[[#This Row],[7-9月計]]-テーブル22[[#This Row],[入金額3]],IF(テーブル22[[#This Row],[1-6月残高]]&gt;0,テーブル22[[#This Row],[1-6月残高]]+テーブル22[[#This Row],[7-9月計]]-テーブル22[[#This Row],[入金額3]]))</f>
        <v>520</v>
      </c>
      <c r="AE424" s="42"/>
      <c r="AF424" s="42"/>
      <c r="AG424" s="42"/>
      <c r="AH424" s="42">
        <f>SUM(テーブル22[[#This Row],[10月]:[12月]])</f>
        <v>0</v>
      </c>
      <c r="AI424" s="41"/>
      <c r="AJ424" s="42"/>
      <c r="AK424" s="42">
        <f>IF(テーブル22[[#This Row],[1-9月残高]]=0,テーブル22[[#This Row],[10-12月計]]-テーブル22[[#This Row],[入金額4]],IF(テーブル22[[#This Row],[1-9月残高]]&gt;0,テーブル22[[#This Row],[1-9月残高]]+テーブル22[[#This Row],[10-12月計]]-テーブル22[[#This Row],[入金額4]]))</f>
        <v>520</v>
      </c>
      <c r="AL424" s="42">
        <f>SUM(テーブル22[[#This Row],[1-3月計]],テーブル22[[#This Row],[4-6月計]],テーブル22[[#This Row],[7-9月計]],テーブル22[[#This Row],[10-12月計]]-テーブル22[[#This Row],[入金合計]])</f>
        <v>520</v>
      </c>
      <c r="AM424" s="42">
        <f>SUM(テーブル22[[#This Row],[入金額]],テーブル22[[#This Row],[入金額2]],テーブル22[[#This Row],[入金額3]],テーブル22[[#This Row],[入金額4]])</f>
        <v>1090</v>
      </c>
      <c r="AN424" s="38">
        <f t="shared" si="6"/>
        <v>1610</v>
      </c>
    </row>
    <row r="425" spans="1:40" hidden="1" x14ac:dyDescent="0.15">
      <c r="A425" s="43">
        <v>2310</v>
      </c>
      <c r="B425" s="38"/>
      <c r="C425" s="43"/>
      <c r="D425" s="78" t="s">
        <v>464</v>
      </c>
      <c r="E425" s="37" t="s">
        <v>124</v>
      </c>
      <c r="F425" s="37" t="s">
        <v>1347</v>
      </c>
      <c r="G425" s="37" t="s">
        <v>1348</v>
      </c>
      <c r="H425" s="37"/>
      <c r="I425" s="38" t="s">
        <v>1877</v>
      </c>
      <c r="J425" s="39">
        <v>1830</v>
      </c>
      <c r="K425" s="39">
        <v>820</v>
      </c>
      <c r="L425" s="39">
        <v>1280</v>
      </c>
      <c r="M425" s="44">
        <f>SUM(テーブル22[[#This Row],[1月]:[3月]])</f>
        <v>3930</v>
      </c>
      <c r="N425" s="41">
        <v>41374</v>
      </c>
      <c r="O425" s="39">
        <v>3930</v>
      </c>
      <c r="P4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5" s="42">
        <v>920</v>
      </c>
      <c r="R425" s="42">
        <v>1110</v>
      </c>
      <c r="S425" s="42">
        <v>410</v>
      </c>
      <c r="T425" s="42">
        <f>SUM(テーブル22[[#This Row],[4月]:[6月]])</f>
        <v>2440</v>
      </c>
      <c r="U425" s="41"/>
      <c r="V425" s="42"/>
      <c r="W425" s="42">
        <f>IF(テーブル22[[#This Row],[1-3月残高]]="",テーブル22[[#This Row],[4-6月計]]-テーブル22[[#This Row],[入金額2]],IF(テーブル22[[#This Row],[1-3月残高]]&gt;0,テーブル22[[#This Row],[1-3月残高]]+テーブル22[[#This Row],[4-6月計]]-テーブル22[[#This Row],[入金額2]]))</f>
        <v>2440</v>
      </c>
      <c r="X425" s="42"/>
      <c r="Y425" s="42"/>
      <c r="Z425" s="42"/>
      <c r="AA425" s="42">
        <f>SUM(テーブル22[[#This Row],[7月]:[9月]])</f>
        <v>0</v>
      </c>
      <c r="AB425" s="41"/>
      <c r="AC425" s="42"/>
      <c r="AD425" s="42">
        <f>IF(テーブル22[[#This Row],[1-6月残高]]=0,テーブル22[[#This Row],[7-9月計]]-テーブル22[[#This Row],[入金額3]],IF(テーブル22[[#This Row],[1-6月残高]]&gt;0,テーブル22[[#This Row],[1-6月残高]]+テーブル22[[#This Row],[7-9月計]]-テーブル22[[#This Row],[入金額3]]))</f>
        <v>2440</v>
      </c>
      <c r="AE425" s="42"/>
      <c r="AF425" s="42"/>
      <c r="AG425" s="42"/>
      <c r="AH425" s="42">
        <f>SUM(テーブル22[[#This Row],[10月]:[12月]])</f>
        <v>0</v>
      </c>
      <c r="AI425" s="41"/>
      <c r="AJ425" s="42"/>
      <c r="AK425" s="42">
        <f>IF(テーブル22[[#This Row],[1-9月残高]]=0,テーブル22[[#This Row],[10-12月計]]-テーブル22[[#This Row],[入金額4]],IF(テーブル22[[#This Row],[1-9月残高]]&gt;0,テーブル22[[#This Row],[1-9月残高]]+テーブル22[[#This Row],[10-12月計]]-テーブル22[[#This Row],[入金額4]]))</f>
        <v>2440</v>
      </c>
      <c r="AL425" s="42">
        <f>SUM(テーブル22[[#This Row],[1-3月計]],テーブル22[[#This Row],[4-6月計]],テーブル22[[#This Row],[7-9月計]],テーブル22[[#This Row],[10-12月計]]-テーブル22[[#This Row],[入金合計]])</f>
        <v>2440</v>
      </c>
      <c r="AM425" s="42">
        <f>SUM(テーブル22[[#This Row],[入金額]],テーブル22[[#This Row],[入金額2]],テーブル22[[#This Row],[入金額3]],テーブル22[[#This Row],[入金額4]])</f>
        <v>3930</v>
      </c>
      <c r="AN425" s="38">
        <f t="shared" si="6"/>
        <v>6370</v>
      </c>
    </row>
    <row r="426" spans="1:40" hidden="1" x14ac:dyDescent="0.15">
      <c r="A426" s="43">
        <v>2311</v>
      </c>
      <c r="B426" s="38"/>
      <c r="C426" s="43"/>
      <c r="D426" s="78" t="s">
        <v>1349</v>
      </c>
      <c r="E426" s="37" t="s">
        <v>190</v>
      </c>
      <c r="F426" s="37" t="s">
        <v>1350</v>
      </c>
      <c r="G426" s="37" t="s">
        <v>1351</v>
      </c>
      <c r="H426" s="37"/>
      <c r="I426" s="38" t="s">
        <v>1877</v>
      </c>
      <c r="J426" s="39">
        <v>0</v>
      </c>
      <c r="K426" s="39">
        <v>0</v>
      </c>
      <c r="L426" s="39">
        <v>0</v>
      </c>
      <c r="M426" s="44">
        <f>SUM(テーブル22[[#This Row],[1月]:[3月]])</f>
        <v>0</v>
      </c>
      <c r="N426" s="41"/>
      <c r="O426" s="39"/>
      <c r="P4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6" s="42">
        <v>0</v>
      </c>
      <c r="R426" s="42">
        <v>0</v>
      </c>
      <c r="S426" s="42">
        <v>0</v>
      </c>
      <c r="T426" s="42">
        <f>SUM(テーブル22[[#This Row],[4月]:[6月]])</f>
        <v>0</v>
      </c>
      <c r="U426" s="41"/>
      <c r="V426" s="42"/>
      <c r="W426" s="42">
        <f>IF(テーブル22[[#This Row],[1-3月残高]]="",テーブル22[[#This Row],[4-6月計]]-テーブル22[[#This Row],[入金額2]],IF(テーブル22[[#This Row],[1-3月残高]]&gt;0,テーブル22[[#This Row],[1-3月残高]]+テーブル22[[#This Row],[4-6月計]]-テーブル22[[#This Row],[入金額2]]))</f>
        <v>0</v>
      </c>
      <c r="X426" s="42"/>
      <c r="Y426" s="42"/>
      <c r="Z426" s="42"/>
      <c r="AA426" s="42">
        <f>SUM(テーブル22[[#This Row],[7月]:[9月]])</f>
        <v>0</v>
      </c>
      <c r="AB426" s="41"/>
      <c r="AC426" s="42"/>
      <c r="AD426" s="42">
        <f>IF(テーブル22[[#This Row],[1-6月残高]]=0,テーブル22[[#This Row],[7-9月計]]-テーブル22[[#This Row],[入金額3]],IF(テーブル22[[#This Row],[1-6月残高]]&gt;0,テーブル22[[#This Row],[1-6月残高]]+テーブル22[[#This Row],[7-9月計]]-テーブル22[[#This Row],[入金額3]]))</f>
        <v>0</v>
      </c>
      <c r="AE426" s="42"/>
      <c r="AF426" s="42"/>
      <c r="AG426" s="42"/>
      <c r="AH426" s="42">
        <f>SUM(テーブル22[[#This Row],[10月]:[12月]])</f>
        <v>0</v>
      </c>
      <c r="AI426" s="41"/>
      <c r="AJ426" s="42"/>
      <c r="AK426" s="42">
        <f>IF(テーブル22[[#This Row],[1-9月残高]]=0,テーブル22[[#This Row],[10-12月計]]-テーブル22[[#This Row],[入金額4]],IF(テーブル22[[#This Row],[1-9月残高]]&gt;0,テーブル22[[#This Row],[1-9月残高]]+テーブル22[[#This Row],[10-12月計]]-テーブル22[[#This Row],[入金額4]]))</f>
        <v>0</v>
      </c>
      <c r="AL426" s="42">
        <f>SUM(テーブル22[[#This Row],[1-3月計]],テーブル22[[#This Row],[4-6月計]],テーブル22[[#This Row],[7-9月計]],テーブル22[[#This Row],[10-12月計]]-テーブル22[[#This Row],[入金合計]])</f>
        <v>0</v>
      </c>
      <c r="AM426" s="42">
        <f>SUM(テーブル22[[#This Row],[入金額]],テーブル22[[#This Row],[入金額2]],テーブル22[[#This Row],[入金額3]],テーブル22[[#This Row],[入金額4]])</f>
        <v>0</v>
      </c>
      <c r="AN426" s="38">
        <f t="shared" si="6"/>
        <v>0</v>
      </c>
    </row>
    <row r="427" spans="1:40" hidden="1" x14ac:dyDescent="0.15">
      <c r="A427" s="43">
        <v>2312</v>
      </c>
      <c r="B427" s="38"/>
      <c r="C427" s="43"/>
      <c r="D427" s="78" t="s">
        <v>1352</v>
      </c>
      <c r="E427" s="37" t="s">
        <v>125</v>
      </c>
      <c r="F427" s="37" t="s">
        <v>1353</v>
      </c>
      <c r="G427" s="37" t="s">
        <v>376</v>
      </c>
      <c r="H427" s="37"/>
      <c r="I427" s="38" t="s">
        <v>1877</v>
      </c>
      <c r="J427" s="39">
        <v>800</v>
      </c>
      <c r="K427" s="39">
        <v>750</v>
      </c>
      <c r="L427" s="39">
        <v>520</v>
      </c>
      <c r="M427" s="44">
        <f>SUM(テーブル22[[#This Row],[1月]:[3月]])</f>
        <v>2070</v>
      </c>
      <c r="N427" s="41">
        <v>41374</v>
      </c>
      <c r="O427" s="39">
        <v>2070</v>
      </c>
      <c r="P4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7" s="42">
        <v>700</v>
      </c>
      <c r="R427" s="42">
        <v>280</v>
      </c>
      <c r="S427" s="42">
        <v>460</v>
      </c>
      <c r="T427" s="42">
        <f>SUM(テーブル22[[#This Row],[4月]:[6月]])</f>
        <v>1440</v>
      </c>
      <c r="U427" s="41"/>
      <c r="V427" s="42"/>
      <c r="W427" s="42">
        <f>IF(テーブル22[[#This Row],[1-3月残高]]="",テーブル22[[#This Row],[4-6月計]]-テーブル22[[#This Row],[入金額2]],IF(テーブル22[[#This Row],[1-3月残高]]&gt;0,テーブル22[[#This Row],[1-3月残高]]+テーブル22[[#This Row],[4-6月計]]-テーブル22[[#This Row],[入金額2]]))</f>
        <v>1440</v>
      </c>
      <c r="X427" s="42"/>
      <c r="Y427" s="42"/>
      <c r="Z427" s="42"/>
      <c r="AA427" s="42">
        <f>SUM(テーブル22[[#This Row],[7月]:[9月]])</f>
        <v>0</v>
      </c>
      <c r="AB427" s="41"/>
      <c r="AC427" s="42"/>
      <c r="AD427" s="42">
        <f>IF(テーブル22[[#This Row],[1-6月残高]]=0,テーブル22[[#This Row],[7-9月計]]-テーブル22[[#This Row],[入金額3]],IF(テーブル22[[#This Row],[1-6月残高]]&gt;0,テーブル22[[#This Row],[1-6月残高]]+テーブル22[[#This Row],[7-9月計]]-テーブル22[[#This Row],[入金額3]]))</f>
        <v>1440</v>
      </c>
      <c r="AE427" s="42"/>
      <c r="AF427" s="42"/>
      <c r="AG427" s="42"/>
      <c r="AH427" s="42">
        <f>SUM(テーブル22[[#This Row],[10月]:[12月]])</f>
        <v>0</v>
      </c>
      <c r="AI427" s="41"/>
      <c r="AJ427" s="42"/>
      <c r="AK427" s="42">
        <f>IF(テーブル22[[#This Row],[1-9月残高]]=0,テーブル22[[#This Row],[10-12月計]]-テーブル22[[#This Row],[入金額4]],IF(テーブル22[[#This Row],[1-9月残高]]&gt;0,テーブル22[[#This Row],[1-9月残高]]+テーブル22[[#This Row],[10-12月計]]-テーブル22[[#This Row],[入金額4]]))</f>
        <v>1440</v>
      </c>
      <c r="AL427" s="42">
        <f>SUM(テーブル22[[#This Row],[1-3月計]],テーブル22[[#This Row],[4-6月計]],テーブル22[[#This Row],[7-9月計]],テーブル22[[#This Row],[10-12月計]]-テーブル22[[#This Row],[入金合計]])</f>
        <v>1440</v>
      </c>
      <c r="AM427" s="42">
        <f>SUM(テーブル22[[#This Row],[入金額]],テーブル22[[#This Row],[入金額2]],テーブル22[[#This Row],[入金額3]],テーブル22[[#This Row],[入金額4]])</f>
        <v>2070</v>
      </c>
      <c r="AN427" s="38">
        <f t="shared" si="6"/>
        <v>3510</v>
      </c>
    </row>
    <row r="428" spans="1:40" hidden="1" x14ac:dyDescent="0.15">
      <c r="A428" s="43">
        <v>2313</v>
      </c>
      <c r="B428" s="38"/>
      <c r="C428" s="43"/>
      <c r="D428" s="78" t="s">
        <v>1354</v>
      </c>
      <c r="E428" s="37" t="s">
        <v>15</v>
      </c>
      <c r="F428" s="37" t="s">
        <v>1355</v>
      </c>
      <c r="G428" s="37" t="s">
        <v>1356</v>
      </c>
      <c r="H428" s="37"/>
      <c r="I428" s="38" t="s">
        <v>1877</v>
      </c>
      <c r="J428" s="39">
        <v>340</v>
      </c>
      <c r="K428" s="39">
        <v>0</v>
      </c>
      <c r="L428" s="39">
        <v>270</v>
      </c>
      <c r="M428" s="44">
        <f>SUM(テーブル22[[#This Row],[1月]:[3月]])</f>
        <v>610</v>
      </c>
      <c r="N428" s="41">
        <v>41374</v>
      </c>
      <c r="O428" s="39">
        <v>610</v>
      </c>
      <c r="P42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8" s="42">
        <v>160</v>
      </c>
      <c r="R428" s="42">
        <v>0</v>
      </c>
      <c r="S428" s="42">
        <v>460</v>
      </c>
      <c r="T428" s="42">
        <f>SUM(テーブル22[[#This Row],[4月]:[6月]])</f>
        <v>620</v>
      </c>
      <c r="U428" s="41"/>
      <c r="V428" s="42"/>
      <c r="W428" s="42">
        <f>IF(テーブル22[[#This Row],[1-3月残高]]="",テーブル22[[#This Row],[4-6月計]]-テーブル22[[#This Row],[入金額2]],IF(テーブル22[[#This Row],[1-3月残高]]&gt;0,テーブル22[[#This Row],[1-3月残高]]+テーブル22[[#This Row],[4-6月計]]-テーブル22[[#This Row],[入金額2]]))</f>
        <v>620</v>
      </c>
      <c r="X428" s="42"/>
      <c r="Y428" s="42"/>
      <c r="Z428" s="42"/>
      <c r="AA428" s="42">
        <f>SUM(テーブル22[[#This Row],[7月]:[9月]])</f>
        <v>0</v>
      </c>
      <c r="AB428" s="41"/>
      <c r="AC428" s="42"/>
      <c r="AD428" s="42">
        <f>IF(テーブル22[[#This Row],[1-6月残高]]=0,テーブル22[[#This Row],[7-9月計]]-テーブル22[[#This Row],[入金額3]],IF(テーブル22[[#This Row],[1-6月残高]]&gt;0,テーブル22[[#This Row],[1-6月残高]]+テーブル22[[#This Row],[7-9月計]]-テーブル22[[#This Row],[入金額3]]))</f>
        <v>620</v>
      </c>
      <c r="AE428" s="42"/>
      <c r="AF428" s="42"/>
      <c r="AG428" s="42"/>
      <c r="AH428" s="42">
        <f>SUM(テーブル22[[#This Row],[10月]:[12月]])</f>
        <v>0</v>
      </c>
      <c r="AI428" s="41"/>
      <c r="AJ428" s="42"/>
      <c r="AK428" s="42">
        <f>IF(テーブル22[[#This Row],[1-9月残高]]=0,テーブル22[[#This Row],[10-12月計]]-テーブル22[[#This Row],[入金額4]],IF(テーブル22[[#This Row],[1-9月残高]]&gt;0,テーブル22[[#This Row],[1-9月残高]]+テーブル22[[#This Row],[10-12月計]]-テーブル22[[#This Row],[入金額4]]))</f>
        <v>620</v>
      </c>
      <c r="AL428" s="42">
        <f>SUM(テーブル22[[#This Row],[1-3月計]],テーブル22[[#This Row],[4-6月計]],テーブル22[[#This Row],[7-9月計]],テーブル22[[#This Row],[10-12月計]]-テーブル22[[#This Row],[入金合計]])</f>
        <v>620</v>
      </c>
      <c r="AM428" s="42">
        <f>SUM(テーブル22[[#This Row],[入金額]],テーブル22[[#This Row],[入金額2]],テーブル22[[#This Row],[入金額3]],テーブル22[[#This Row],[入金額4]])</f>
        <v>610</v>
      </c>
      <c r="AN428" s="38">
        <f t="shared" si="6"/>
        <v>1230</v>
      </c>
    </row>
    <row r="429" spans="1:40" hidden="1" x14ac:dyDescent="0.15">
      <c r="A429" s="43">
        <v>2314</v>
      </c>
      <c r="B429" s="38"/>
      <c r="C429" s="43"/>
      <c r="D429" s="78" t="s">
        <v>1357</v>
      </c>
      <c r="E429" s="37" t="s">
        <v>231</v>
      </c>
      <c r="F429" s="37" t="s">
        <v>1358</v>
      </c>
      <c r="G429" s="37" t="s">
        <v>1359</v>
      </c>
      <c r="H429" s="37"/>
      <c r="I429" s="38" t="s">
        <v>1877</v>
      </c>
      <c r="J429" s="39">
        <v>0</v>
      </c>
      <c r="K429" s="39">
        <v>0</v>
      </c>
      <c r="L429" s="39">
        <v>0</v>
      </c>
      <c r="M429" s="44">
        <f>SUM(テーブル22[[#This Row],[1月]:[3月]])</f>
        <v>0</v>
      </c>
      <c r="N429" s="41"/>
      <c r="O429" s="39"/>
      <c r="P42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29" s="42">
        <v>0</v>
      </c>
      <c r="R429" s="42">
        <v>0</v>
      </c>
      <c r="S429" s="42">
        <v>0</v>
      </c>
      <c r="T429" s="42">
        <f>SUM(テーブル22[[#This Row],[4月]:[6月]])</f>
        <v>0</v>
      </c>
      <c r="U429" s="41"/>
      <c r="V429" s="42"/>
      <c r="W429" s="42">
        <f>IF(テーブル22[[#This Row],[1-3月残高]]="",テーブル22[[#This Row],[4-6月計]]-テーブル22[[#This Row],[入金額2]],IF(テーブル22[[#This Row],[1-3月残高]]&gt;0,テーブル22[[#This Row],[1-3月残高]]+テーブル22[[#This Row],[4-6月計]]-テーブル22[[#This Row],[入金額2]]))</f>
        <v>0</v>
      </c>
      <c r="X429" s="42"/>
      <c r="Y429" s="42"/>
      <c r="Z429" s="42"/>
      <c r="AA429" s="42">
        <f>SUM(テーブル22[[#This Row],[7月]:[9月]])</f>
        <v>0</v>
      </c>
      <c r="AB429" s="41"/>
      <c r="AC429" s="42"/>
      <c r="AD429" s="42">
        <f>IF(テーブル22[[#This Row],[1-6月残高]]=0,テーブル22[[#This Row],[7-9月計]]-テーブル22[[#This Row],[入金額3]],IF(テーブル22[[#This Row],[1-6月残高]]&gt;0,テーブル22[[#This Row],[1-6月残高]]+テーブル22[[#This Row],[7-9月計]]-テーブル22[[#This Row],[入金額3]]))</f>
        <v>0</v>
      </c>
      <c r="AE429" s="42"/>
      <c r="AF429" s="42"/>
      <c r="AG429" s="42"/>
      <c r="AH429" s="42">
        <f>SUM(テーブル22[[#This Row],[10月]:[12月]])</f>
        <v>0</v>
      </c>
      <c r="AI429" s="41"/>
      <c r="AJ429" s="42"/>
      <c r="AK429" s="42">
        <f>IF(テーブル22[[#This Row],[1-9月残高]]=0,テーブル22[[#This Row],[10-12月計]]-テーブル22[[#This Row],[入金額4]],IF(テーブル22[[#This Row],[1-9月残高]]&gt;0,テーブル22[[#This Row],[1-9月残高]]+テーブル22[[#This Row],[10-12月計]]-テーブル22[[#This Row],[入金額4]]))</f>
        <v>0</v>
      </c>
      <c r="AL429" s="42">
        <f>SUM(テーブル22[[#This Row],[1-3月計]],テーブル22[[#This Row],[4-6月計]],テーブル22[[#This Row],[7-9月計]],テーブル22[[#This Row],[10-12月計]]-テーブル22[[#This Row],[入金合計]])</f>
        <v>0</v>
      </c>
      <c r="AM429" s="42">
        <f>SUM(テーブル22[[#This Row],[入金額]],テーブル22[[#This Row],[入金額2]],テーブル22[[#This Row],[入金額3]],テーブル22[[#This Row],[入金額4]])</f>
        <v>0</v>
      </c>
      <c r="AN429" s="38">
        <f t="shared" si="6"/>
        <v>0</v>
      </c>
    </row>
    <row r="430" spans="1:40" hidden="1" x14ac:dyDescent="0.15">
      <c r="A430" s="43">
        <v>2315</v>
      </c>
      <c r="B430" s="38"/>
      <c r="C430" s="43"/>
      <c r="D430" s="78" t="s">
        <v>64</v>
      </c>
      <c r="E430" s="37" t="s">
        <v>81</v>
      </c>
      <c r="F430" s="37" t="s">
        <v>1360</v>
      </c>
      <c r="G430" s="37" t="s">
        <v>1361</v>
      </c>
      <c r="H430" s="37"/>
      <c r="I430" s="38" t="s">
        <v>1877</v>
      </c>
      <c r="J430" s="39">
        <v>360</v>
      </c>
      <c r="K430" s="39">
        <v>500</v>
      </c>
      <c r="L430" s="39">
        <v>220</v>
      </c>
      <c r="M430" s="44">
        <f>SUM(テーブル22[[#This Row],[1月]:[3月]])</f>
        <v>1080</v>
      </c>
      <c r="N430" s="41">
        <v>41374</v>
      </c>
      <c r="O430" s="39">
        <v>1080</v>
      </c>
      <c r="P4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0" s="42">
        <v>260</v>
      </c>
      <c r="R430" s="42">
        <v>380</v>
      </c>
      <c r="S430" s="42">
        <v>40</v>
      </c>
      <c r="T430" s="42">
        <f>SUM(テーブル22[[#This Row],[4月]:[6月]])</f>
        <v>680</v>
      </c>
      <c r="U430" s="41"/>
      <c r="V430" s="42"/>
      <c r="W430" s="42">
        <f>IF(テーブル22[[#This Row],[1-3月残高]]="",テーブル22[[#This Row],[4-6月計]]-テーブル22[[#This Row],[入金額2]],IF(テーブル22[[#This Row],[1-3月残高]]&gt;0,テーブル22[[#This Row],[1-3月残高]]+テーブル22[[#This Row],[4-6月計]]-テーブル22[[#This Row],[入金額2]]))</f>
        <v>680</v>
      </c>
      <c r="X430" s="42"/>
      <c r="Y430" s="42"/>
      <c r="Z430" s="42"/>
      <c r="AA430" s="42">
        <f>SUM(テーブル22[[#This Row],[7月]:[9月]])</f>
        <v>0</v>
      </c>
      <c r="AB430" s="41"/>
      <c r="AC430" s="42"/>
      <c r="AD430" s="42">
        <f>IF(テーブル22[[#This Row],[1-6月残高]]=0,テーブル22[[#This Row],[7-9月計]]-テーブル22[[#This Row],[入金額3]],IF(テーブル22[[#This Row],[1-6月残高]]&gt;0,テーブル22[[#This Row],[1-6月残高]]+テーブル22[[#This Row],[7-9月計]]-テーブル22[[#This Row],[入金額3]]))</f>
        <v>680</v>
      </c>
      <c r="AE430" s="42"/>
      <c r="AF430" s="42"/>
      <c r="AG430" s="42"/>
      <c r="AH430" s="42">
        <f>SUM(テーブル22[[#This Row],[10月]:[12月]])</f>
        <v>0</v>
      </c>
      <c r="AI430" s="41"/>
      <c r="AJ430" s="42"/>
      <c r="AK430" s="42">
        <f>IF(テーブル22[[#This Row],[1-9月残高]]=0,テーブル22[[#This Row],[10-12月計]]-テーブル22[[#This Row],[入金額4]],IF(テーブル22[[#This Row],[1-9月残高]]&gt;0,テーブル22[[#This Row],[1-9月残高]]+テーブル22[[#This Row],[10-12月計]]-テーブル22[[#This Row],[入金額4]]))</f>
        <v>680</v>
      </c>
      <c r="AL430" s="42">
        <f>SUM(テーブル22[[#This Row],[1-3月計]],テーブル22[[#This Row],[4-6月計]],テーブル22[[#This Row],[7-9月計]],テーブル22[[#This Row],[10-12月計]]-テーブル22[[#This Row],[入金合計]])</f>
        <v>680</v>
      </c>
      <c r="AM430" s="42">
        <f>SUM(テーブル22[[#This Row],[入金額]],テーブル22[[#This Row],[入金額2]],テーブル22[[#This Row],[入金額3]],テーブル22[[#This Row],[入金額4]])</f>
        <v>1080</v>
      </c>
      <c r="AN430" s="38">
        <f t="shared" si="6"/>
        <v>1760</v>
      </c>
    </row>
    <row r="431" spans="1:40" hidden="1" x14ac:dyDescent="0.15">
      <c r="A431" s="43">
        <v>2316</v>
      </c>
      <c r="B431" s="38"/>
      <c r="C431" s="43"/>
      <c r="D431" s="78" t="s">
        <v>1362</v>
      </c>
      <c r="E431" s="37" t="s">
        <v>126</v>
      </c>
      <c r="F431" s="37" t="s">
        <v>1363</v>
      </c>
      <c r="G431" s="37" t="s">
        <v>1364</v>
      </c>
      <c r="H431" s="37"/>
      <c r="I431" s="38" t="s">
        <v>1877</v>
      </c>
      <c r="J431" s="39">
        <v>0</v>
      </c>
      <c r="K431" s="39">
        <v>0</v>
      </c>
      <c r="L431" s="39">
        <v>0</v>
      </c>
      <c r="M431" s="44">
        <f>SUM(テーブル22[[#This Row],[1月]:[3月]])</f>
        <v>0</v>
      </c>
      <c r="N431" s="41"/>
      <c r="O431" s="39"/>
      <c r="P43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1" s="42">
        <v>0</v>
      </c>
      <c r="R431" s="42">
        <v>0</v>
      </c>
      <c r="S431" s="42">
        <v>0</v>
      </c>
      <c r="T431" s="42">
        <f>SUM(テーブル22[[#This Row],[4月]:[6月]])</f>
        <v>0</v>
      </c>
      <c r="U431" s="41"/>
      <c r="V431" s="42"/>
      <c r="W431" s="42">
        <f>IF(テーブル22[[#This Row],[1-3月残高]]="",テーブル22[[#This Row],[4-6月計]]-テーブル22[[#This Row],[入金額2]],IF(テーブル22[[#This Row],[1-3月残高]]&gt;0,テーブル22[[#This Row],[1-3月残高]]+テーブル22[[#This Row],[4-6月計]]-テーブル22[[#This Row],[入金額2]]))</f>
        <v>0</v>
      </c>
      <c r="X431" s="42"/>
      <c r="Y431" s="42"/>
      <c r="Z431" s="42"/>
      <c r="AA431" s="42">
        <f>SUM(テーブル22[[#This Row],[7月]:[9月]])</f>
        <v>0</v>
      </c>
      <c r="AB431" s="41"/>
      <c r="AC431" s="42"/>
      <c r="AD431" s="42">
        <f>IF(テーブル22[[#This Row],[1-6月残高]]=0,テーブル22[[#This Row],[7-9月計]]-テーブル22[[#This Row],[入金額3]],IF(テーブル22[[#This Row],[1-6月残高]]&gt;0,テーブル22[[#This Row],[1-6月残高]]+テーブル22[[#This Row],[7-9月計]]-テーブル22[[#This Row],[入金額3]]))</f>
        <v>0</v>
      </c>
      <c r="AE431" s="42"/>
      <c r="AF431" s="42"/>
      <c r="AG431" s="42"/>
      <c r="AH431" s="42">
        <f>SUM(テーブル22[[#This Row],[10月]:[12月]])</f>
        <v>0</v>
      </c>
      <c r="AI431" s="41"/>
      <c r="AJ431" s="42"/>
      <c r="AK431" s="42">
        <f>IF(テーブル22[[#This Row],[1-9月残高]]=0,テーブル22[[#This Row],[10-12月計]]-テーブル22[[#This Row],[入金額4]],IF(テーブル22[[#This Row],[1-9月残高]]&gt;0,テーブル22[[#This Row],[1-9月残高]]+テーブル22[[#This Row],[10-12月計]]-テーブル22[[#This Row],[入金額4]]))</f>
        <v>0</v>
      </c>
      <c r="AL431" s="42">
        <f>SUM(テーブル22[[#This Row],[1-3月計]],テーブル22[[#This Row],[4-6月計]],テーブル22[[#This Row],[7-9月計]],テーブル22[[#This Row],[10-12月計]]-テーブル22[[#This Row],[入金合計]])</f>
        <v>0</v>
      </c>
      <c r="AM431" s="42">
        <f>SUM(テーブル22[[#This Row],[入金額]],テーブル22[[#This Row],[入金額2]],テーブル22[[#This Row],[入金額3]],テーブル22[[#This Row],[入金額4]])</f>
        <v>0</v>
      </c>
      <c r="AN431" s="38">
        <f t="shared" si="6"/>
        <v>0</v>
      </c>
    </row>
    <row r="432" spans="1:40" hidden="1" x14ac:dyDescent="0.15">
      <c r="A432" s="43">
        <v>2317</v>
      </c>
      <c r="B432" s="38"/>
      <c r="C432" s="43"/>
      <c r="D432" s="78" t="s">
        <v>1365</v>
      </c>
      <c r="E432" s="37" t="s">
        <v>1366</v>
      </c>
      <c r="F432" s="37" t="s">
        <v>1367</v>
      </c>
      <c r="G432" s="37" t="s">
        <v>1368</v>
      </c>
      <c r="H432" s="37"/>
      <c r="I432" s="38" t="s">
        <v>1877</v>
      </c>
      <c r="J432" s="39">
        <v>1010</v>
      </c>
      <c r="K432" s="39">
        <v>590</v>
      </c>
      <c r="L432" s="39">
        <v>560</v>
      </c>
      <c r="M432" s="44">
        <f>SUM(テーブル22[[#This Row],[1月]:[3月]])</f>
        <v>2160</v>
      </c>
      <c r="N432" s="41">
        <v>41374</v>
      </c>
      <c r="O432" s="39">
        <v>2160</v>
      </c>
      <c r="P43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2" s="42">
        <v>480</v>
      </c>
      <c r="R432" s="42">
        <v>0</v>
      </c>
      <c r="S432" s="42">
        <v>560</v>
      </c>
      <c r="T432" s="42">
        <f>SUM(テーブル22[[#This Row],[4月]:[6月]])</f>
        <v>1040</v>
      </c>
      <c r="U432" s="41"/>
      <c r="V432" s="42"/>
      <c r="W432" s="42">
        <f>IF(テーブル22[[#This Row],[1-3月残高]]="",テーブル22[[#This Row],[4-6月計]]-テーブル22[[#This Row],[入金額2]],IF(テーブル22[[#This Row],[1-3月残高]]&gt;0,テーブル22[[#This Row],[1-3月残高]]+テーブル22[[#This Row],[4-6月計]]-テーブル22[[#This Row],[入金額2]]))</f>
        <v>1040</v>
      </c>
      <c r="X432" s="42"/>
      <c r="Y432" s="42"/>
      <c r="Z432" s="42"/>
      <c r="AA432" s="42">
        <f>SUM(テーブル22[[#This Row],[7月]:[9月]])</f>
        <v>0</v>
      </c>
      <c r="AB432" s="41"/>
      <c r="AC432" s="42"/>
      <c r="AD432" s="42">
        <f>IF(テーブル22[[#This Row],[1-6月残高]]=0,テーブル22[[#This Row],[7-9月計]]-テーブル22[[#This Row],[入金額3]],IF(テーブル22[[#This Row],[1-6月残高]]&gt;0,テーブル22[[#This Row],[1-6月残高]]+テーブル22[[#This Row],[7-9月計]]-テーブル22[[#This Row],[入金額3]]))</f>
        <v>1040</v>
      </c>
      <c r="AE432" s="42"/>
      <c r="AF432" s="42"/>
      <c r="AG432" s="42"/>
      <c r="AH432" s="42">
        <f>SUM(テーブル22[[#This Row],[10月]:[12月]])</f>
        <v>0</v>
      </c>
      <c r="AI432" s="41"/>
      <c r="AJ432" s="42"/>
      <c r="AK432" s="42">
        <f>IF(テーブル22[[#This Row],[1-9月残高]]=0,テーブル22[[#This Row],[10-12月計]]-テーブル22[[#This Row],[入金額4]],IF(テーブル22[[#This Row],[1-9月残高]]&gt;0,テーブル22[[#This Row],[1-9月残高]]+テーブル22[[#This Row],[10-12月計]]-テーブル22[[#This Row],[入金額4]]))</f>
        <v>1040</v>
      </c>
      <c r="AL432" s="42">
        <f>SUM(テーブル22[[#This Row],[1-3月計]],テーブル22[[#This Row],[4-6月計]],テーブル22[[#This Row],[7-9月計]],テーブル22[[#This Row],[10-12月計]]-テーブル22[[#This Row],[入金合計]])</f>
        <v>1040</v>
      </c>
      <c r="AM432" s="42">
        <f>SUM(テーブル22[[#This Row],[入金額]],テーブル22[[#This Row],[入金額2]],テーブル22[[#This Row],[入金額3]],テーブル22[[#This Row],[入金額4]])</f>
        <v>2160</v>
      </c>
      <c r="AN432" s="38">
        <f t="shared" si="6"/>
        <v>3200</v>
      </c>
    </row>
    <row r="433" spans="1:40" hidden="1" x14ac:dyDescent="0.15">
      <c r="A433" s="43">
        <v>2318</v>
      </c>
      <c r="B433" s="38"/>
      <c r="C433" s="43"/>
      <c r="D433" s="78" t="s">
        <v>1369</v>
      </c>
      <c r="E433" s="37" t="s">
        <v>287</v>
      </c>
      <c r="F433" s="37" t="s">
        <v>1370</v>
      </c>
      <c r="G433" s="37" t="s">
        <v>1371</v>
      </c>
      <c r="H433" s="37"/>
      <c r="I433" s="38" t="s">
        <v>1877</v>
      </c>
      <c r="J433" s="39">
        <v>880</v>
      </c>
      <c r="K433" s="39">
        <v>680</v>
      </c>
      <c r="L433" s="39">
        <v>740</v>
      </c>
      <c r="M433" s="44">
        <f>SUM(テーブル22[[#This Row],[1月]:[3月]])</f>
        <v>2300</v>
      </c>
      <c r="N433" s="41">
        <v>41374</v>
      </c>
      <c r="O433" s="39">
        <v>2300</v>
      </c>
      <c r="P43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3" s="42">
        <v>580</v>
      </c>
      <c r="R433" s="42">
        <v>510</v>
      </c>
      <c r="S433" s="42">
        <v>610</v>
      </c>
      <c r="T433" s="42">
        <f>SUM(テーブル22[[#This Row],[4月]:[6月]])</f>
        <v>1700</v>
      </c>
      <c r="U433" s="41"/>
      <c r="V433" s="42"/>
      <c r="W433" s="42">
        <f>IF(テーブル22[[#This Row],[1-3月残高]]="",テーブル22[[#This Row],[4-6月計]]-テーブル22[[#This Row],[入金額2]],IF(テーブル22[[#This Row],[1-3月残高]]&gt;0,テーブル22[[#This Row],[1-3月残高]]+テーブル22[[#This Row],[4-6月計]]-テーブル22[[#This Row],[入金額2]]))</f>
        <v>1700</v>
      </c>
      <c r="X433" s="42"/>
      <c r="Y433" s="42"/>
      <c r="Z433" s="42"/>
      <c r="AA433" s="42">
        <f>SUM(テーブル22[[#This Row],[7月]:[9月]])</f>
        <v>0</v>
      </c>
      <c r="AB433" s="41"/>
      <c r="AC433" s="42"/>
      <c r="AD433" s="42">
        <f>IF(テーブル22[[#This Row],[1-6月残高]]=0,テーブル22[[#This Row],[7-9月計]]-テーブル22[[#This Row],[入金額3]],IF(テーブル22[[#This Row],[1-6月残高]]&gt;0,テーブル22[[#This Row],[1-6月残高]]+テーブル22[[#This Row],[7-9月計]]-テーブル22[[#This Row],[入金額3]]))</f>
        <v>1700</v>
      </c>
      <c r="AE433" s="42"/>
      <c r="AF433" s="42"/>
      <c r="AG433" s="42"/>
      <c r="AH433" s="42">
        <f>SUM(テーブル22[[#This Row],[10月]:[12月]])</f>
        <v>0</v>
      </c>
      <c r="AI433" s="41"/>
      <c r="AJ433" s="42"/>
      <c r="AK433" s="42">
        <f>IF(テーブル22[[#This Row],[1-9月残高]]=0,テーブル22[[#This Row],[10-12月計]]-テーブル22[[#This Row],[入金額4]],IF(テーブル22[[#This Row],[1-9月残高]]&gt;0,テーブル22[[#This Row],[1-9月残高]]+テーブル22[[#This Row],[10-12月計]]-テーブル22[[#This Row],[入金額4]]))</f>
        <v>1700</v>
      </c>
      <c r="AL433" s="42">
        <f>SUM(テーブル22[[#This Row],[1-3月計]],テーブル22[[#This Row],[4-6月計]],テーブル22[[#This Row],[7-9月計]],テーブル22[[#This Row],[10-12月計]]-テーブル22[[#This Row],[入金合計]])</f>
        <v>1700</v>
      </c>
      <c r="AM433" s="42">
        <f>SUM(テーブル22[[#This Row],[入金額]],テーブル22[[#This Row],[入金額2]],テーブル22[[#This Row],[入金額3]],テーブル22[[#This Row],[入金額4]])</f>
        <v>2300</v>
      </c>
      <c r="AN433" s="38">
        <f t="shared" si="6"/>
        <v>4000</v>
      </c>
    </row>
    <row r="434" spans="1:40" hidden="1" x14ac:dyDescent="0.15">
      <c r="A434" s="43">
        <v>2319</v>
      </c>
      <c r="B434" s="38"/>
      <c r="C434" s="43"/>
      <c r="D434" s="78" t="s">
        <v>1372</v>
      </c>
      <c r="E434" s="37" t="s">
        <v>127</v>
      </c>
      <c r="F434" s="37" t="s">
        <v>1373</v>
      </c>
      <c r="G434" s="37" t="s">
        <v>1374</v>
      </c>
      <c r="H434" s="37"/>
      <c r="I434" s="38" t="s">
        <v>1877</v>
      </c>
      <c r="J434" s="39">
        <v>380</v>
      </c>
      <c r="K434" s="39">
        <v>340</v>
      </c>
      <c r="L434" s="39">
        <v>120</v>
      </c>
      <c r="M434" s="44">
        <f>SUM(テーブル22[[#This Row],[1月]:[3月]])</f>
        <v>840</v>
      </c>
      <c r="N434" s="41">
        <v>41374</v>
      </c>
      <c r="O434" s="39">
        <v>840</v>
      </c>
      <c r="P4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4" s="42">
        <v>260</v>
      </c>
      <c r="R434" s="42">
        <v>80</v>
      </c>
      <c r="S434" s="42">
        <v>260</v>
      </c>
      <c r="T434" s="42">
        <f>SUM(テーブル22[[#This Row],[4月]:[6月]])</f>
        <v>600</v>
      </c>
      <c r="U434" s="41"/>
      <c r="V434" s="42"/>
      <c r="W434" s="42">
        <f>IF(テーブル22[[#This Row],[1-3月残高]]="",テーブル22[[#This Row],[4-6月計]]-テーブル22[[#This Row],[入金額2]],IF(テーブル22[[#This Row],[1-3月残高]]&gt;0,テーブル22[[#This Row],[1-3月残高]]+テーブル22[[#This Row],[4-6月計]]-テーブル22[[#This Row],[入金額2]]))</f>
        <v>600</v>
      </c>
      <c r="X434" s="42"/>
      <c r="Y434" s="42"/>
      <c r="Z434" s="42"/>
      <c r="AA434" s="42">
        <f>SUM(テーブル22[[#This Row],[7月]:[9月]])</f>
        <v>0</v>
      </c>
      <c r="AB434" s="41"/>
      <c r="AC434" s="42"/>
      <c r="AD434" s="42">
        <f>IF(テーブル22[[#This Row],[1-6月残高]]=0,テーブル22[[#This Row],[7-9月計]]-テーブル22[[#This Row],[入金額3]],IF(テーブル22[[#This Row],[1-6月残高]]&gt;0,テーブル22[[#This Row],[1-6月残高]]+テーブル22[[#This Row],[7-9月計]]-テーブル22[[#This Row],[入金額3]]))</f>
        <v>600</v>
      </c>
      <c r="AE434" s="42"/>
      <c r="AF434" s="42"/>
      <c r="AG434" s="42"/>
      <c r="AH434" s="42">
        <f>SUM(テーブル22[[#This Row],[10月]:[12月]])</f>
        <v>0</v>
      </c>
      <c r="AI434" s="41"/>
      <c r="AJ434" s="42"/>
      <c r="AK434" s="42">
        <f>IF(テーブル22[[#This Row],[1-9月残高]]=0,テーブル22[[#This Row],[10-12月計]]-テーブル22[[#This Row],[入金額4]],IF(テーブル22[[#This Row],[1-9月残高]]&gt;0,テーブル22[[#This Row],[1-9月残高]]+テーブル22[[#This Row],[10-12月計]]-テーブル22[[#This Row],[入金額4]]))</f>
        <v>600</v>
      </c>
      <c r="AL434" s="42">
        <f>SUM(テーブル22[[#This Row],[1-3月計]],テーブル22[[#This Row],[4-6月計]],テーブル22[[#This Row],[7-9月計]],テーブル22[[#This Row],[10-12月計]]-テーブル22[[#This Row],[入金合計]])</f>
        <v>600</v>
      </c>
      <c r="AM434" s="42">
        <f>SUM(テーブル22[[#This Row],[入金額]],テーブル22[[#This Row],[入金額2]],テーブル22[[#This Row],[入金額3]],テーブル22[[#This Row],[入金額4]])</f>
        <v>840</v>
      </c>
      <c r="AN434" s="38">
        <f t="shared" si="6"/>
        <v>1440</v>
      </c>
    </row>
    <row r="435" spans="1:40" hidden="1" x14ac:dyDescent="0.15">
      <c r="A435" s="43">
        <v>2320</v>
      </c>
      <c r="B435" s="38"/>
      <c r="C435" s="43"/>
      <c r="D435" s="78" t="s">
        <v>1375</v>
      </c>
      <c r="E435" s="37" t="s">
        <v>1376</v>
      </c>
      <c r="F435" s="37" t="s">
        <v>1377</v>
      </c>
      <c r="G435" s="37" t="s">
        <v>1378</v>
      </c>
      <c r="H435" s="37"/>
      <c r="I435" s="38" t="s">
        <v>1877</v>
      </c>
      <c r="J435" s="39">
        <v>1380</v>
      </c>
      <c r="K435" s="39">
        <v>610</v>
      </c>
      <c r="L435" s="39">
        <v>0</v>
      </c>
      <c r="M435" s="44">
        <f>SUM(テーブル22[[#This Row],[1月]:[3月]])</f>
        <v>1990</v>
      </c>
      <c r="N435" s="41">
        <v>41374</v>
      </c>
      <c r="O435" s="39">
        <v>1990</v>
      </c>
      <c r="P4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5" s="42">
        <v>720</v>
      </c>
      <c r="R435" s="42">
        <v>700</v>
      </c>
      <c r="S435" s="42">
        <v>520</v>
      </c>
      <c r="T435" s="42">
        <f>SUM(テーブル22[[#This Row],[4月]:[6月]])</f>
        <v>1940</v>
      </c>
      <c r="U435" s="41"/>
      <c r="V435" s="42"/>
      <c r="W435" s="42">
        <f>IF(テーブル22[[#This Row],[1-3月残高]]="",テーブル22[[#This Row],[4-6月計]]-テーブル22[[#This Row],[入金額2]],IF(テーブル22[[#This Row],[1-3月残高]]&gt;0,テーブル22[[#This Row],[1-3月残高]]+テーブル22[[#This Row],[4-6月計]]-テーブル22[[#This Row],[入金額2]]))</f>
        <v>1940</v>
      </c>
      <c r="X435" s="42"/>
      <c r="Y435" s="42"/>
      <c r="Z435" s="42"/>
      <c r="AA435" s="42">
        <f>SUM(テーブル22[[#This Row],[7月]:[9月]])</f>
        <v>0</v>
      </c>
      <c r="AB435" s="41"/>
      <c r="AC435" s="42"/>
      <c r="AD435" s="42">
        <f>IF(テーブル22[[#This Row],[1-6月残高]]=0,テーブル22[[#This Row],[7-9月計]]-テーブル22[[#This Row],[入金額3]],IF(テーブル22[[#This Row],[1-6月残高]]&gt;0,テーブル22[[#This Row],[1-6月残高]]+テーブル22[[#This Row],[7-9月計]]-テーブル22[[#This Row],[入金額3]]))</f>
        <v>1940</v>
      </c>
      <c r="AE435" s="42"/>
      <c r="AF435" s="42"/>
      <c r="AG435" s="42"/>
      <c r="AH435" s="42">
        <f>SUM(テーブル22[[#This Row],[10月]:[12月]])</f>
        <v>0</v>
      </c>
      <c r="AI435" s="41"/>
      <c r="AJ435" s="42"/>
      <c r="AK435" s="42">
        <f>IF(テーブル22[[#This Row],[1-9月残高]]=0,テーブル22[[#This Row],[10-12月計]]-テーブル22[[#This Row],[入金額4]],IF(テーブル22[[#This Row],[1-9月残高]]&gt;0,テーブル22[[#This Row],[1-9月残高]]+テーブル22[[#This Row],[10-12月計]]-テーブル22[[#This Row],[入金額4]]))</f>
        <v>1940</v>
      </c>
      <c r="AL435" s="42">
        <f>SUM(テーブル22[[#This Row],[1-3月計]],テーブル22[[#This Row],[4-6月計]],テーブル22[[#This Row],[7-9月計]],テーブル22[[#This Row],[10-12月計]]-テーブル22[[#This Row],[入金合計]])</f>
        <v>1940</v>
      </c>
      <c r="AM435" s="42">
        <f>SUM(テーブル22[[#This Row],[入金額]],テーブル22[[#This Row],[入金額2]],テーブル22[[#This Row],[入金額3]],テーブル22[[#This Row],[入金額4]])</f>
        <v>1990</v>
      </c>
      <c r="AN435" s="38">
        <f t="shared" si="6"/>
        <v>3930</v>
      </c>
    </row>
    <row r="436" spans="1:40" hidden="1" x14ac:dyDescent="0.15">
      <c r="A436" s="43">
        <v>2321</v>
      </c>
      <c r="B436" s="38"/>
      <c r="C436" s="43"/>
      <c r="D436" s="78" t="s">
        <v>1379</v>
      </c>
      <c r="E436" s="37" t="s">
        <v>266</v>
      </c>
      <c r="F436" s="37" t="s">
        <v>1380</v>
      </c>
      <c r="G436" s="37" t="s">
        <v>1381</v>
      </c>
      <c r="H436" s="37" t="s">
        <v>1382</v>
      </c>
      <c r="I436" s="38" t="s">
        <v>1877</v>
      </c>
      <c r="J436" s="39">
        <v>380</v>
      </c>
      <c r="K436" s="39">
        <v>200</v>
      </c>
      <c r="L436" s="39">
        <v>160</v>
      </c>
      <c r="M436" s="44">
        <f>SUM(テーブル22[[#This Row],[1月]:[3月]])</f>
        <v>740</v>
      </c>
      <c r="N436" s="41">
        <v>41374</v>
      </c>
      <c r="O436" s="39">
        <v>740</v>
      </c>
      <c r="P43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6" s="42">
        <v>200</v>
      </c>
      <c r="R436" s="42">
        <v>100</v>
      </c>
      <c r="S436" s="42">
        <v>180</v>
      </c>
      <c r="T436" s="42">
        <f>SUM(テーブル22[[#This Row],[4月]:[6月]])</f>
        <v>480</v>
      </c>
      <c r="U436" s="41"/>
      <c r="V436" s="42"/>
      <c r="W436" s="42">
        <f>IF(テーブル22[[#This Row],[1-3月残高]]="",テーブル22[[#This Row],[4-6月計]]-テーブル22[[#This Row],[入金額2]],IF(テーブル22[[#This Row],[1-3月残高]]&gt;0,テーブル22[[#This Row],[1-3月残高]]+テーブル22[[#This Row],[4-6月計]]-テーブル22[[#This Row],[入金額2]]))</f>
        <v>480</v>
      </c>
      <c r="X436" s="42"/>
      <c r="Y436" s="42"/>
      <c r="Z436" s="42"/>
      <c r="AA436" s="42">
        <f>SUM(テーブル22[[#This Row],[7月]:[9月]])</f>
        <v>0</v>
      </c>
      <c r="AB436" s="41"/>
      <c r="AC436" s="42"/>
      <c r="AD436" s="42">
        <f>IF(テーブル22[[#This Row],[1-6月残高]]=0,テーブル22[[#This Row],[7-9月計]]-テーブル22[[#This Row],[入金額3]],IF(テーブル22[[#This Row],[1-6月残高]]&gt;0,テーブル22[[#This Row],[1-6月残高]]+テーブル22[[#This Row],[7-9月計]]-テーブル22[[#This Row],[入金額3]]))</f>
        <v>480</v>
      </c>
      <c r="AE436" s="42"/>
      <c r="AF436" s="42"/>
      <c r="AG436" s="42"/>
      <c r="AH436" s="42">
        <f>SUM(テーブル22[[#This Row],[10月]:[12月]])</f>
        <v>0</v>
      </c>
      <c r="AI436" s="41"/>
      <c r="AJ436" s="42"/>
      <c r="AK436" s="42">
        <f>IF(テーブル22[[#This Row],[1-9月残高]]=0,テーブル22[[#This Row],[10-12月計]]-テーブル22[[#This Row],[入金額4]],IF(テーブル22[[#This Row],[1-9月残高]]&gt;0,テーブル22[[#This Row],[1-9月残高]]+テーブル22[[#This Row],[10-12月計]]-テーブル22[[#This Row],[入金額4]]))</f>
        <v>480</v>
      </c>
      <c r="AL436" s="42">
        <f>SUM(テーブル22[[#This Row],[1-3月計]],テーブル22[[#This Row],[4-6月計]],テーブル22[[#This Row],[7-9月計]],テーブル22[[#This Row],[10-12月計]]-テーブル22[[#This Row],[入金合計]])</f>
        <v>480</v>
      </c>
      <c r="AM436" s="42">
        <f>SUM(テーブル22[[#This Row],[入金額]],テーブル22[[#This Row],[入金額2]],テーブル22[[#This Row],[入金額3]],テーブル22[[#This Row],[入金額4]])</f>
        <v>740</v>
      </c>
      <c r="AN436" s="38">
        <f t="shared" si="6"/>
        <v>1220</v>
      </c>
    </row>
    <row r="437" spans="1:40" hidden="1" x14ac:dyDescent="0.15">
      <c r="A437" s="43">
        <v>2322</v>
      </c>
      <c r="B437" s="38"/>
      <c r="C437" s="43"/>
      <c r="D437" s="78" t="s">
        <v>1383</v>
      </c>
      <c r="E437" s="37" t="s">
        <v>128</v>
      </c>
      <c r="F437" s="37" t="s">
        <v>1384</v>
      </c>
      <c r="G437" s="37" t="s">
        <v>1385</v>
      </c>
      <c r="H437" s="37"/>
      <c r="I437" s="38" t="s">
        <v>1877</v>
      </c>
      <c r="J437" s="39">
        <v>340</v>
      </c>
      <c r="K437" s="39">
        <v>0</v>
      </c>
      <c r="L437" s="39">
        <v>160</v>
      </c>
      <c r="M437" s="44">
        <f>SUM(テーブル22[[#This Row],[1月]:[3月]])</f>
        <v>500</v>
      </c>
      <c r="N437" s="41">
        <v>41374</v>
      </c>
      <c r="O437" s="39">
        <v>500</v>
      </c>
      <c r="P4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7" s="42">
        <v>260</v>
      </c>
      <c r="R437" s="42">
        <v>0</v>
      </c>
      <c r="S437" s="42">
        <v>280</v>
      </c>
      <c r="T437" s="42">
        <f>SUM(テーブル22[[#This Row],[4月]:[6月]])</f>
        <v>540</v>
      </c>
      <c r="U437" s="41"/>
      <c r="V437" s="42"/>
      <c r="W437" s="42">
        <f>IF(テーブル22[[#This Row],[1-3月残高]]="",テーブル22[[#This Row],[4-6月計]]-テーブル22[[#This Row],[入金額2]],IF(テーブル22[[#This Row],[1-3月残高]]&gt;0,テーブル22[[#This Row],[1-3月残高]]+テーブル22[[#This Row],[4-6月計]]-テーブル22[[#This Row],[入金額2]]))</f>
        <v>540</v>
      </c>
      <c r="X437" s="42"/>
      <c r="Y437" s="42"/>
      <c r="Z437" s="42"/>
      <c r="AA437" s="42">
        <f>SUM(テーブル22[[#This Row],[7月]:[9月]])</f>
        <v>0</v>
      </c>
      <c r="AB437" s="41"/>
      <c r="AC437" s="42"/>
      <c r="AD437" s="42">
        <f>IF(テーブル22[[#This Row],[1-6月残高]]=0,テーブル22[[#This Row],[7-9月計]]-テーブル22[[#This Row],[入金額3]],IF(テーブル22[[#This Row],[1-6月残高]]&gt;0,テーブル22[[#This Row],[1-6月残高]]+テーブル22[[#This Row],[7-9月計]]-テーブル22[[#This Row],[入金額3]]))</f>
        <v>540</v>
      </c>
      <c r="AE437" s="42"/>
      <c r="AF437" s="42"/>
      <c r="AG437" s="42"/>
      <c r="AH437" s="42">
        <f>SUM(テーブル22[[#This Row],[10月]:[12月]])</f>
        <v>0</v>
      </c>
      <c r="AI437" s="41"/>
      <c r="AJ437" s="42"/>
      <c r="AK437" s="42">
        <f>IF(テーブル22[[#This Row],[1-9月残高]]=0,テーブル22[[#This Row],[10-12月計]]-テーブル22[[#This Row],[入金額4]],IF(テーブル22[[#This Row],[1-9月残高]]&gt;0,テーブル22[[#This Row],[1-9月残高]]+テーブル22[[#This Row],[10-12月計]]-テーブル22[[#This Row],[入金額4]]))</f>
        <v>540</v>
      </c>
      <c r="AL437" s="42">
        <f>SUM(テーブル22[[#This Row],[1-3月計]],テーブル22[[#This Row],[4-6月計]],テーブル22[[#This Row],[7-9月計]],テーブル22[[#This Row],[10-12月計]]-テーブル22[[#This Row],[入金合計]])</f>
        <v>540</v>
      </c>
      <c r="AM437" s="42">
        <f>SUM(テーブル22[[#This Row],[入金額]],テーブル22[[#This Row],[入金額2]],テーブル22[[#This Row],[入金額3]],テーブル22[[#This Row],[入金額4]])</f>
        <v>500</v>
      </c>
      <c r="AN437" s="38">
        <f t="shared" si="6"/>
        <v>1040</v>
      </c>
    </row>
    <row r="438" spans="1:40" hidden="1" x14ac:dyDescent="0.15">
      <c r="A438" s="43">
        <v>2324</v>
      </c>
      <c r="B438" s="38"/>
      <c r="C438" s="43"/>
      <c r="D438" s="78" t="s">
        <v>1386</v>
      </c>
      <c r="E438" s="37" t="s">
        <v>129</v>
      </c>
      <c r="F438" s="37" t="s">
        <v>1387</v>
      </c>
      <c r="G438" s="37" t="s">
        <v>377</v>
      </c>
      <c r="H438" s="37"/>
      <c r="I438" s="38" t="s">
        <v>1877</v>
      </c>
      <c r="J438" s="39">
        <v>400</v>
      </c>
      <c r="K438" s="39">
        <v>180</v>
      </c>
      <c r="L438" s="39">
        <v>310</v>
      </c>
      <c r="M438" s="44">
        <f>SUM(テーブル22[[#This Row],[1月]:[3月]])</f>
        <v>890</v>
      </c>
      <c r="N438" s="41">
        <v>41374</v>
      </c>
      <c r="O438" s="39">
        <v>890</v>
      </c>
      <c r="P4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8" s="42">
        <v>60</v>
      </c>
      <c r="R438" s="42">
        <v>200</v>
      </c>
      <c r="S438" s="42">
        <v>140</v>
      </c>
      <c r="T438" s="42">
        <f>SUM(テーブル22[[#This Row],[4月]:[6月]])</f>
        <v>400</v>
      </c>
      <c r="U438" s="41"/>
      <c r="V438" s="42"/>
      <c r="W438" s="42">
        <f>IF(テーブル22[[#This Row],[1-3月残高]]="",テーブル22[[#This Row],[4-6月計]]-テーブル22[[#This Row],[入金額2]],IF(テーブル22[[#This Row],[1-3月残高]]&gt;0,テーブル22[[#This Row],[1-3月残高]]+テーブル22[[#This Row],[4-6月計]]-テーブル22[[#This Row],[入金額2]]))</f>
        <v>400</v>
      </c>
      <c r="X438" s="42"/>
      <c r="Y438" s="42"/>
      <c r="Z438" s="42"/>
      <c r="AA438" s="42">
        <f>SUM(テーブル22[[#This Row],[7月]:[9月]])</f>
        <v>0</v>
      </c>
      <c r="AB438" s="41"/>
      <c r="AC438" s="42"/>
      <c r="AD438" s="42">
        <f>IF(テーブル22[[#This Row],[1-6月残高]]=0,テーブル22[[#This Row],[7-9月計]]-テーブル22[[#This Row],[入金額3]],IF(テーブル22[[#This Row],[1-6月残高]]&gt;0,テーブル22[[#This Row],[1-6月残高]]+テーブル22[[#This Row],[7-9月計]]-テーブル22[[#This Row],[入金額3]]))</f>
        <v>400</v>
      </c>
      <c r="AE438" s="42"/>
      <c r="AF438" s="42"/>
      <c r="AG438" s="42"/>
      <c r="AH438" s="42">
        <f>SUM(テーブル22[[#This Row],[10月]:[12月]])</f>
        <v>0</v>
      </c>
      <c r="AI438" s="41"/>
      <c r="AJ438" s="42"/>
      <c r="AK438" s="42">
        <f>IF(テーブル22[[#This Row],[1-9月残高]]=0,テーブル22[[#This Row],[10-12月計]]-テーブル22[[#This Row],[入金額4]],IF(テーブル22[[#This Row],[1-9月残高]]&gt;0,テーブル22[[#This Row],[1-9月残高]]+テーブル22[[#This Row],[10-12月計]]-テーブル22[[#This Row],[入金額4]]))</f>
        <v>400</v>
      </c>
      <c r="AL438" s="42">
        <f>SUM(テーブル22[[#This Row],[1-3月計]],テーブル22[[#This Row],[4-6月計]],テーブル22[[#This Row],[7-9月計]],テーブル22[[#This Row],[10-12月計]]-テーブル22[[#This Row],[入金合計]])</f>
        <v>400</v>
      </c>
      <c r="AM438" s="42">
        <f>SUM(テーブル22[[#This Row],[入金額]],テーブル22[[#This Row],[入金額2]],テーブル22[[#This Row],[入金額3]],テーブル22[[#This Row],[入金額4]])</f>
        <v>890</v>
      </c>
      <c r="AN438" s="38">
        <f t="shared" si="6"/>
        <v>1290</v>
      </c>
    </row>
    <row r="439" spans="1:40" hidden="1" x14ac:dyDescent="0.15">
      <c r="A439" s="43">
        <v>2325</v>
      </c>
      <c r="B439" s="38"/>
      <c r="C439" s="43"/>
      <c r="D439" s="37" t="s">
        <v>1388</v>
      </c>
      <c r="E439" s="37" t="s">
        <v>130</v>
      </c>
      <c r="F439" s="37" t="s">
        <v>1389</v>
      </c>
      <c r="G439" s="37" t="s">
        <v>1390</v>
      </c>
      <c r="H439" s="37"/>
      <c r="I439" s="38"/>
      <c r="J439" s="39">
        <v>360</v>
      </c>
      <c r="K439" s="39">
        <v>320</v>
      </c>
      <c r="L439" s="39">
        <v>40</v>
      </c>
      <c r="M439" s="44">
        <f>SUM(テーブル22[[#This Row],[1月]:[3月]])</f>
        <v>720</v>
      </c>
      <c r="N439" s="41">
        <v>41374</v>
      </c>
      <c r="O439" s="39">
        <v>720</v>
      </c>
      <c r="P4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39" s="42">
        <v>410</v>
      </c>
      <c r="R439" s="42">
        <v>280</v>
      </c>
      <c r="S439" s="42">
        <v>300</v>
      </c>
      <c r="T439" s="42">
        <f>SUM(テーブル22[[#This Row],[4月]:[6月]])</f>
        <v>990</v>
      </c>
      <c r="U439" s="41"/>
      <c r="V439" s="42"/>
      <c r="W439" s="42">
        <f>IF(テーブル22[[#This Row],[1-3月残高]]="",テーブル22[[#This Row],[4-6月計]]-テーブル22[[#This Row],[入金額2]],IF(テーブル22[[#This Row],[1-3月残高]]&gt;0,テーブル22[[#This Row],[1-3月残高]]+テーブル22[[#This Row],[4-6月計]]-テーブル22[[#This Row],[入金額2]]))</f>
        <v>990</v>
      </c>
      <c r="X439" s="42"/>
      <c r="Y439" s="42"/>
      <c r="Z439" s="42"/>
      <c r="AA439" s="42">
        <f>SUM(テーブル22[[#This Row],[7月]:[9月]])</f>
        <v>0</v>
      </c>
      <c r="AB439" s="41"/>
      <c r="AC439" s="42"/>
      <c r="AD439" s="42">
        <f>IF(テーブル22[[#This Row],[1-6月残高]]=0,テーブル22[[#This Row],[7-9月計]]-テーブル22[[#This Row],[入金額3]],IF(テーブル22[[#This Row],[1-6月残高]]&gt;0,テーブル22[[#This Row],[1-6月残高]]+テーブル22[[#This Row],[7-9月計]]-テーブル22[[#This Row],[入金額3]]))</f>
        <v>990</v>
      </c>
      <c r="AE439" s="42"/>
      <c r="AF439" s="42"/>
      <c r="AG439" s="42"/>
      <c r="AH439" s="42">
        <f>SUM(テーブル22[[#This Row],[10月]:[12月]])</f>
        <v>0</v>
      </c>
      <c r="AI439" s="41"/>
      <c r="AJ439" s="42"/>
      <c r="AK439" s="42">
        <f>IF(テーブル22[[#This Row],[1-9月残高]]=0,テーブル22[[#This Row],[10-12月計]]-テーブル22[[#This Row],[入金額4]],IF(テーブル22[[#This Row],[1-9月残高]]&gt;0,テーブル22[[#This Row],[1-9月残高]]+テーブル22[[#This Row],[10-12月計]]-テーブル22[[#This Row],[入金額4]]))</f>
        <v>990</v>
      </c>
      <c r="AL439" s="42">
        <f>SUM(テーブル22[[#This Row],[1-3月計]],テーブル22[[#This Row],[4-6月計]],テーブル22[[#This Row],[7-9月計]],テーブル22[[#This Row],[10-12月計]]-テーブル22[[#This Row],[入金合計]])</f>
        <v>990</v>
      </c>
      <c r="AM439" s="42">
        <f>SUM(テーブル22[[#This Row],[入金額]],テーブル22[[#This Row],[入金額2]],テーブル22[[#This Row],[入金額3]],テーブル22[[#This Row],[入金額4]])</f>
        <v>720</v>
      </c>
      <c r="AN439" s="38">
        <f t="shared" si="6"/>
        <v>1710</v>
      </c>
    </row>
    <row r="440" spans="1:40" hidden="1" x14ac:dyDescent="0.15">
      <c r="A440" s="43">
        <v>2326</v>
      </c>
      <c r="B440" s="38"/>
      <c r="C440" s="43"/>
      <c r="D440" s="37" t="s">
        <v>1391</v>
      </c>
      <c r="E440" s="37" t="s">
        <v>131</v>
      </c>
      <c r="F440" s="37" t="s">
        <v>1392</v>
      </c>
      <c r="G440" s="37" t="s">
        <v>1393</v>
      </c>
      <c r="H440" s="37"/>
      <c r="I440" s="38"/>
      <c r="J440" s="39">
        <v>0</v>
      </c>
      <c r="K440" s="39">
        <v>0</v>
      </c>
      <c r="L440" s="39">
        <v>0</v>
      </c>
      <c r="M440" s="44">
        <f>SUM(テーブル22[[#This Row],[1月]:[3月]])</f>
        <v>0</v>
      </c>
      <c r="N440" s="41"/>
      <c r="O440" s="39"/>
      <c r="P44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0" s="42">
        <v>0</v>
      </c>
      <c r="R440" s="42">
        <v>0</v>
      </c>
      <c r="S440" s="42">
        <v>0</v>
      </c>
      <c r="T440" s="42">
        <f>SUM(テーブル22[[#This Row],[4月]:[6月]])</f>
        <v>0</v>
      </c>
      <c r="U440" s="41"/>
      <c r="V440" s="42"/>
      <c r="W440" s="42">
        <f>IF(テーブル22[[#This Row],[1-3月残高]]="",テーブル22[[#This Row],[4-6月計]]-テーブル22[[#This Row],[入金額2]],IF(テーブル22[[#This Row],[1-3月残高]]&gt;0,テーブル22[[#This Row],[1-3月残高]]+テーブル22[[#This Row],[4-6月計]]-テーブル22[[#This Row],[入金額2]]))</f>
        <v>0</v>
      </c>
      <c r="X440" s="42"/>
      <c r="Y440" s="42"/>
      <c r="Z440" s="42"/>
      <c r="AA440" s="42">
        <f>SUM(テーブル22[[#This Row],[7月]:[9月]])</f>
        <v>0</v>
      </c>
      <c r="AB440" s="41"/>
      <c r="AC440" s="42"/>
      <c r="AD440" s="42">
        <f>IF(テーブル22[[#This Row],[1-6月残高]]=0,テーブル22[[#This Row],[7-9月計]]-テーブル22[[#This Row],[入金額3]],IF(テーブル22[[#This Row],[1-6月残高]]&gt;0,テーブル22[[#This Row],[1-6月残高]]+テーブル22[[#This Row],[7-9月計]]-テーブル22[[#This Row],[入金額3]]))</f>
        <v>0</v>
      </c>
      <c r="AE440" s="42"/>
      <c r="AF440" s="42"/>
      <c r="AG440" s="42"/>
      <c r="AH440" s="42">
        <f>SUM(テーブル22[[#This Row],[10月]:[12月]])</f>
        <v>0</v>
      </c>
      <c r="AI440" s="41"/>
      <c r="AJ440" s="42"/>
      <c r="AK440" s="42">
        <f>IF(テーブル22[[#This Row],[1-9月残高]]=0,テーブル22[[#This Row],[10-12月計]]-テーブル22[[#This Row],[入金額4]],IF(テーブル22[[#This Row],[1-9月残高]]&gt;0,テーブル22[[#This Row],[1-9月残高]]+テーブル22[[#This Row],[10-12月計]]-テーブル22[[#This Row],[入金額4]]))</f>
        <v>0</v>
      </c>
      <c r="AL440" s="42">
        <f>SUM(テーブル22[[#This Row],[1-3月計]],テーブル22[[#This Row],[4-6月計]],テーブル22[[#This Row],[7-9月計]],テーブル22[[#This Row],[10-12月計]]-テーブル22[[#This Row],[入金合計]])</f>
        <v>0</v>
      </c>
      <c r="AM440" s="42">
        <f>SUM(テーブル22[[#This Row],[入金額]],テーブル22[[#This Row],[入金額2]],テーブル22[[#This Row],[入金額3]],テーブル22[[#This Row],[入金額4]])</f>
        <v>0</v>
      </c>
      <c r="AN440" s="38">
        <f t="shared" si="6"/>
        <v>0</v>
      </c>
    </row>
    <row r="441" spans="1:40" hidden="1" x14ac:dyDescent="0.15">
      <c r="A441" s="43">
        <v>2327</v>
      </c>
      <c r="B441" s="38"/>
      <c r="C441" s="43"/>
      <c r="D441" s="37" t="s">
        <v>1394</v>
      </c>
      <c r="E441" s="37" t="s">
        <v>132</v>
      </c>
      <c r="F441" s="37" t="s">
        <v>1395</v>
      </c>
      <c r="G441" s="37" t="s">
        <v>1396</v>
      </c>
      <c r="H441" s="37"/>
      <c r="I441" s="38"/>
      <c r="J441" s="39">
        <v>0</v>
      </c>
      <c r="K441" s="39">
        <v>0</v>
      </c>
      <c r="L441" s="39">
        <v>0</v>
      </c>
      <c r="M441" s="44">
        <f>SUM(テーブル22[[#This Row],[1月]:[3月]])</f>
        <v>0</v>
      </c>
      <c r="N441" s="41"/>
      <c r="O441" s="39"/>
      <c r="P4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1" s="42">
        <v>0</v>
      </c>
      <c r="R441" s="42">
        <v>0</v>
      </c>
      <c r="S441" s="42">
        <v>0</v>
      </c>
      <c r="T441" s="42">
        <f>SUM(テーブル22[[#This Row],[4月]:[6月]])</f>
        <v>0</v>
      </c>
      <c r="U441" s="41"/>
      <c r="V441" s="42"/>
      <c r="W441" s="42">
        <f>IF(テーブル22[[#This Row],[1-3月残高]]="",テーブル22[[#This Row],[4-6月計]]-テーブル22[[#This Row],[入金額2]],IF(テーブル22[[#This Row],[1-3月残高]]&gt;0,テーブル22[[#This Row],[1-3月残高]]+テーブル22[[#This Row],[4-6月計]]-テーブル22[[#This Row],[入金額2]]))</f>
        <v>0</v>
      </c>
      <c r="X441" s="42"/>
      <c r="Y441" s="42"/>
      <c r="Z441" s="42"/>
      <c r="AA441" s="42">
        <f>SUM(テーブル22[[#This Row],[7月]:[9月]])</f>
        <v>0</v>
      </c>
      <c r="AB441" s="41"/>
      <c r="AC441" s="42"/>
      <c r="AD441" s="42">
        <f>IF(テーブル22[[#This Row],[1-6月残高]]=0,テーブル22[[#This Row],[7-9月計]]-テーブル22[[#This Row],[入金額3]],IF(テーブル22[[#This Row],[1-6月残高]]&gt;0,テーブル22[[#This Row],[1-6月残高]]+テーブル22[[#This Row],[7-9月計]]-テーブル22[[#This Row],[入金額3]]))</f>
        <v>0</v>
      </c>
      <c r="AE441" s="42"/>
      <c r="AF441" s="42"/>
      <c r="AG441" s="42"/>
      <c r="AH441" s="42">
        <f>SUM(テーブル22[[#This Row],[10月]:[12月]])</f>
        <v>0</v>
      </c>
      <c r="AI441" s="41"/>
      <c r="AJ441" s="42"/>
      <c r="AK441" s="42">
        <f>IF(テーブル22[[#This Row],[1-9月残高]]=0,テーブル22[[#This Row],[10-12月計]]-テーブル22[[#This Row],[入金額4]],IF(テーブル22[[#This Row],[1-9月残高]]&gt;0,テーブル22[[#This Row],[1-9月残高]]+テーブル22[[#This Row],[10-12月計]]-テーブル22[[#This Row],[入金額4]]))</f>
        <v>0</v>
      </c>
      <c r="AL441" s="42">
        <f>SUM(テーブル22[[#This Row],[1-3月計]],テーブル22[[#This Row],[4-6月計]],テーブル22[[#This Row],[7-9月計]],テーブル22[[#This Row],[10-12月計]]-テーブル22[[#This Row],[入金合計]])</f>
        <v>0</v>
      </c>
      <c r="AM441" s="42">
        <f>SUM(テーブル22[[#This Row],[入金額]],テーブル22[[#This Row],[入金額2]],テーブル22[[#This Row],[入金額3]],テーブル22[[#This Row],[入金額4]])</f>
        <v>0</v>
      </c>
      <c r="AN441" s="38">
        <f t="shared" si="6"/>
        <v>0</v>
      </c>
    </row>
    <row r="442" spans="1:40" hidden="1" x14ac:dyDescent="0.15">
      <c r="A442" s="43">
        <v>2328</v>
      </c>
      <c r="B442" s="38"/>
      <c r="C442" s="43"/>
      <c r="D442" s="78" t="s">
        <v>1397</v>
      </c>
      <c r="E442" s="37" t="s">
        <v>124</v>
      </c>
      <c r="F442" s="37" t="s">
        <v>1347</v>
      </c>
      <c r="G442" s="37" t="s">
        <v>1398</v>
      </c>
      <c r="H442" s="37"/>
      <c r="I442" s="38" t="s">
        <v>1877</v>
      </c>
      <c r="J442" s="39">
        <v>0</v>
      </c>
      <c r="K442" s="39">
        <v>0</v>
      </c>
      <c r="L442" s="39">
        <v>0</v>
      </c>
      <c r="M442" s="44">
        <f>SUM(テーブル22[[#This Row],[1月]:[3月]])</f>
        <v>0</v>
      </c>
      <c r="N442" s="41"/>
      <c r="O442" s="39"/>
      <c r="P4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2" s="42">
        <v>0</v>
      </c>
      <c r="R442" s="42">
        <v>0</v>
      </c>
      <c r="S442" s="42">
        <v>0</v>
      </c>
      <c r="T442" s="42">
        <f>SUM(テーブル22[[#This Row],[4月]:[6月]])</f>
        <v>0</v>
      </c>
      <c r="U442" s="41"/>
      <c r="V442" s="42"/>
      <c r="W442" s="42">
        <f>IF(テーブル22[[#This Row],[1-3月残高]]="",テーブル22[[#This Row],[4-6月計]]-テーブル22[[#This Row],[入金額2]],IF(テーブル22[[#This Row],[1-3月残高]]&gt;0,テーブル22[[#This Row],[1-3月残高]]+テーブル22[[#This Row],[4-6月計]]-テーブル22[[#This Row],[入金額2]]))</f>
        <v>0</v>
      </c>
      <c r="X442" s="42"/>
      <c r="Y442" s="42"/>
      <c r="Z442" s="42"/>
      <c r="AA442" s="42">
        <f>SUM(テーブル22[[#This Row],[7月]:[9月]])</f>
        <v>0</v>
      </c>
      <c r="AB442" s="41"/>
      <c r="AC442" s="42"/>
      <c r="AD442" s="42">
        <f>IF(テーブル22[[#This Row],[1-6月残高]]=0,テーブル22[[#This Row],[7-9月計]]-テーブル22[[#This Row],[入金額3]],IF(テーブル22[[#This Row],[1-6月残高]]&gt;0,テーブル22[[#This Row],[1-6月残高]]+テーブル22[[#This Row],[7-9月計]]-テーブル22[[#This Row],[入金額3]]))</f>
        <v>0</v>
      </c>
      <c r="AE442" s="42"/>
      <c r="AF442" s="42"/>
      <c r="AG442" s="42"/>
      <c r="AH442" s="42">
        <f>SUM(テーブル22[[#This Row],[10月]:[12月]])</f>
        <v>0</v>
      </c>
      <c r="AI442" s="41"/>
      <c r="AJ442" s="42"/>
      <c r="AK442" s="42">
        <f>IF(テーブル22[[#This Row],[1-9月残高]]=0,テーブル22[[#This Row],[10-12月計]]-テーブル22[[#This Row],[入金額4]],IF(テーブル22[[#This Row],[1-9月残高]]&gt;0,テーブル22[[#This Row],[1-9月残高]]+テーブル22[[#This Row],[10-12月計]]-テーブル22[[#This Row],[入金額4]]))</f>
        <v>0</v>
      </c>
      <c r="AL442" s="42">
        <f>SUM(テーブル22[[#This Row],[1-3月計]],テーブル22[[#This Row],[4-6月計]],テーブル22[[#This Row],[7-9月計]],テーブル22[[#This Row],[10-12月計]]-テーブル22[[#This Row],[入金合計]])</f>
        <v>0</v>
      </c>
      <c r="AM442" s="42">
        <f>SUM(テーブル22[[#This Row],[入金額]],テーブル22[[#This Row],[入金額2]],テーブル22[[#This Row],[入金額3]],テーブル22[[#This Row],[入金額4]])</f>
        <v>0</v>
      </c>
      <c r="AN442" s="38">
        <f t="shared" si="6"/>
        <v>0</v>
      </c>
    </row>
    <row r="443" spans="1:40" hidden="1" x14ac:dyDescent="0.15">
      <c r="A443" s="43">
        <v>2329</v>
      </c>
      <c r="B443" s="38"/>
      <c r="C443" s="43"/>
      <c r="D443" s="37" t="s">
        <v>1399</v>
      </c>
      <c r="E443" s="37" t="s">
        <v>133</v>
      </c>
      <c r="F443" s="37" t="s">
        <v>1400</v>
      </c>
      <c r="G443" s="37" t="s">
        <v>378</v>
      </c>
      <c r="H443" s="37"/>
      <c r="I443" s="38"/>
      <c r="J443" s="39">
        <v>0</v>
      </c>
      <c r="K443" s="39">
        <v>0</v>
      </c>
      <c r="L443" s="39">
        <v>0</v>
      </c>
      <c r="M443" s="44">
        <f>SUM(テーブル22[[#This Row],[1月]:[3月]])</f>
        <v>0</v>
      </c>
      <c r="N443" s="41"/>
      <c r="O443" s="39"/>
      <c r="P4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3" s="42">
        <v>0</v>
      </c>
      <c r="R443" s="42">
        <v>0</v>
      </c>
      <c r="S443" s="42">
        <v>0</v>
      </c>
      <c r="T443" s="42">
        <f>SUM(テーブル22[[#This Row],[4月]:[6月]])</f>
        <v>0</v>
      </c>
      <c r="U443" s="41"/>
      <c r="V443" s="42"/>
      <c r="W443" s="42">
        <f>IF(テーブル22[[#This Row],[1-3月残高]]="",テーブル22[[#This Row],[4-6月計]]-テーブル22[[#This Row],[入金額2]],IF(テーブル22[[#This Row],[1-3月残高]]&gt;0,テーブル22[[#This Row],[1-3月残高]]+テーブル22[[#This Row],[4-6月計]]-テーブル22[[#This Row],[入金額2]]))</f>
        <v>0</v>
      </c>
      <c r="X443" s="42"/>
      <c r="Y443" s="42"/>
      <c r="Z443" s="42"/>
      <c r="AA443" s="42">
        <f>SUM(テーブル22[[#This Row],[7月]:[9月]])</f>
        <v>0</v>
      </c>
      <c r="AB443" s="41"/>
      <c r="AC443" s="42"/>
      <c r="AD443" s="42">
        <f>IF(テーブル22[[#This Row],[1-6月残高]]=0,テーブル22[[#This Row],[7-9月計]]-テーブル22[[#This Row],[入金額3]],IF(テーブル22[[#This Row],[1-6月残高]]&gt;0,テーブル22[[#This Row],[1-6月残高]]+テーブル22[[#This Row],[7-9月計]]-テーブル22[[#This Row],[入金額3]]))</f>
        <v>0</v>
      </c>
      <c r="AE443" s="42"/>
      <c r="AF443" s="42"/>
      <c r="AG443" s="42"/>
      <c r="AH443" s="42">
        <f>SUM(テーブル22[[#This Row],[10月]:[12月]])</f>
        <v>0</v>
      </c>
      <c r="AI443" s="41"/>
      <c r="AJ443" s="42"/>
      <c r="AK443" s="42">
        <f>IF(テーブル22[[#This Row],[1-9月残高]]=0,テーブル22[[#This Row],[10-12月計]]-テーブル22[[#This Row],[入金額4]],IF(テーブル22[[#This Row],[1-9月残高]]&gt;0,テーブル22[[#This Row],[1-9月残高]]+テーブル22[[#This Row],[10-12月計]]-テーブル22[[#This Row],[入金額4]]))</f>
        <v>0</v>
      </c>
      <c r="AL443" s="42">
        <f>SUM(テーブル22[[#This Row],[1-3月計]],テーブル22[[#This Row],[4-6月計]],テーブル22[[#This Row],[7-9月計]],テーブル22[[#This Row],[10-12月計]]-テーブル22[[#This Row],[入金合計]])</f>
        <v>0</v>
      </c>
      <c r="AM443" s="42">
        <f>SUM(テーブル22[[#This Row],[入金額]],テーブル22[[#This Row],[入金額2]],テーブル22[[#This Row],[入金額3]],テーブル22[[#This Row],[入金額4]])</f>
        <v>0</v>
      </c>
      <c r="AN443" s="38">
        <f t="shared" si="6"/>
        <v>0</v>
      </c>
    </row>
    <row r="444" spans="1:40" hidden="1" x14ac:dyDescent="0.15">
      <c r="A444" s="43">
        <v>2330</v>
      </c>
      <c r="B444" s="38"/>
      <c r="C444" s="43"/>
      <c r="D444" s="37" t="s">
        <v>1401</v>
      </c>
      <c r="E444" s="37" t="s">
        <v>149</v>
      </c>
      <c r="F444" s="37" t="s">
        <v>1402</v>
      </c>
      <c r="G444" s="37" t="s">
        <v>379</v>
      </c>
      <c r="H444" s="37"/>
      <c r="I444" s="38"/>
      <c r="J444" s="39">
        <v>0</v>
      </c>
      <c r="K444" s="39">
        <v>0</v>
      </c>
      <c r="L444" s="39">
        <v>0</v>
      </c>
      <c r="M444" s="44">
        <f>SUM(テーブル22[[#This Row],[1月]:[3月]])</f>
        <v>0</v>
      </c>
      <c r="N444" s="41"/>
      <c r="O444" s="39"/>
      <c r="P4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4" s="42">
        <v>0</v>
      </c>
      <c r="R444" s="42">
        <v>0</v>
      </c>
      <c r="S444" s="42">
        <v>0</v>
      </c>
      <c r="T444" s="42">
        <f>SUM(テーブル22[[#This Row],[4月]:[6月]])</f>
        <v>0</v>
      </c>
      <c r="U444" s="41"/>
      <c r="V444" s="42"/>
      <c r="W444" s="42">
        <f>IF(テーブル22[[#This Row],[1-3月残高]]="",テーブル22[[#This Row],[4-6月計]]-テーブル22[[#This Row],[入金額2]],IF(テーブル22[[#This Row],[1-3月残高]]&gt;0,テーブル22[[#This Row],[1-3月残高]]+テーブル22[[#This Row],[4-6月計]]-テーブル22[[#This Row],[入金額2]]))</f>
        <v>0</v>
      </c>
      <c r="X444" s="42"/>
      <c r="Y444" s="42"/>
      <c r="Z444" s="42"/>
      <c r="AA444" s="42">
        <f>SUM(テーブル22[[#This Row],[7月]:[9月]])</f>
        <v>0</v>
      </c>
      <c r="AB444" s="41"/>
      <c r="AC444" s="42"/>
      <c r="AD444" s="42">
        <f>IF(テーブル22[[#This Row],[1-6月残高]]=0,テーブル22[[#This Row],[7-9月計]]-テーブル22[[#This Row],[入金額3]],IF(テーブル22[[#This Row],[1-6月残高]]&gt;0,テーブル22[[#This Row],[1-6月残高]]+テーブル22[[#This Row],[7-9月計]]-テーブル22[[#This Row],[入金額3]]))</f>
        <v>0</v>
      </c>
      <c r="AE444" s="42"/>
      <c r="AF444" s="42"/>
      <c r="AG444" s="42"/>
      <c r="AH444" s="42">
        <f>SUM(テーブル22[[#This Row],[10月]:[12月]])</f>
        <v>0</v>
      </c>
      <c r="AI444" s="41"/>
      <c r="AJ444" s="42"/>
      <c r="AK444" s="42">
        <f>IF(テーブル22[[#This Row],[1-9月残高]]=0,テーブル22[[#This Row],[10-12月計]]-テーブル22[[#This Row],[入金額4]],IF(テーブル22[[#This Row],[1-9月残高]]&gt;0,テーブル22[[#This Row],[1-9月残高]]+テーブル22[[#This Row],[10-12月計]]-テーブル22[[#This Row],[入金額4]]))</f>
        <v>0</v>
      </c>
      <c r="AL444" s="42">
        <f>SUM(テーブル22[[#This Row],[1-3月計]],テーブル22[[#This Row],[4-6月計]],テーブル22[[#This Row],[7-9月計]],テーブル22[[#This Row],[10-12月計]]-テーブル22[[#This Row],[入金合計]])</f>
        <v>0</v>
      </c>
      <c r="AM444" s="42">
        <f>SUM(テーブル22[[#This Row],[入金額]],テーブル22[[#This Row],[入金額2]],テーブル22[[#This Row],[入金額3]],テーブル22[[#This Row],[入金額4]])</f>
        <v>0</v>
      </c>
      <c r="AN444" s="38">
        <f t="shared" si="6"/>
        <v>0</v>
      </c>
    </row>
    <row r="445" spans="1:40" hidden="1" x14ac:dyDescent="0.15">
      <c r="A445" s="43">
        <v>2331</v>
      </c>
      <c r="B445" s="38"/>
      <c r="C445" s="43"/>
      <c r="D445" s="37" t="s">
        <v>1403</v>
      </c>
      <c r="E445" s="37" t="s">
        <v>149</v>
      </c>
      <c r="F445" s="37" t="s">
        <v>1404</v>
      </c>
      <c r="G445" s="37" t="s">
        <v>380</v>
      </c>
      <c r="H445" s="37"/>
      <c r="I445" s="38"/>
      <c r="J445" s="39">
        <v>0</v>
      </c>
      <c r="K445" s="39">
        <v>0</v>
      </c>
      <c r="L445" s="39">
        <v>0</v>
      </c>
      <c r="M445" s="44">
        <f>SUM(テーブル22[[#This Row],[1月]:[3月]])</f>
        <v>0</v>
      </c>
      <c r="N445" s="41"/>
      <c r="O445" s="39"/>
      <c r="P4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5" s="42">
        <v>0</v>
      </c>
      <c r="R445" s="42">
        <v>0</v>
      </c>
      <c r="S445" s="42">
        <v>0</v>
      </c>
      <c r="T445" s="42">
        <f>SUM(テーブル22[[#This Row],[4月]:[6月]])</f>
        <v>0</v>
      </c>
      <c r="U445" s="41"/>
      <c r="V445" s="42"/>
      <c r="W445" s="42">
        <f>IF(テーブル22[[#This Row],[1-3月残高]]="",テーブル22[[#This Row],[4-6月計]]-テーブル22[[#This Row],[入金額2]],IF(テーブル22[[#This Row],[1-3月残高]]&gt;0,テーブル22[[#This Row],[1-3月残高]]+テーブル22[[#This Row],[4-6月計]]-テーブル22[[#This Row],[入金額2]]))</f>
        <v>0</v>
      </c>
      <c r="X445" s="42"/>
      <c r="Y445" s="42"/>
      <c r="Z445" s="42"/>
      <c r="AA445" s="42">
        <f>SUM(テーブル22[[#This Row],[7月]:[9月]])</f>
        <v>0</v>
      </c>
      <c r="AB445" s="41"/>
      <c r="AC445" s="42"/>
      <c r="AD445" s="42">
        <f>IF(テーブル22[[#This Row],[1-6月残高]]=0,テーブル22[[#This Row],[7-9月計]]-テーブル22[[#This Row],[入金額3]],IF(テーブル22[[#This Row],[1-6月残高]]&gt;0,テーブル22[[#This Row],[1-6月残高]]+テーブル22[[#This Row],[7-9月計]]-テーブル22[[#This Row],[入金額3]]))</f>
        <v>0</v>
      </c>
      <c r="AE445" s="42"/>
      <c r="AF445" s="42"/>
      <c r="AG445" s="42"/>
      <c r="AH445" s="42">
        <f>SUM(テーブル22[[#This Row],[10月]:[12月]])</f>
        <v>0</v>
      </c>
      <c r="AI445" s="41"/>
      <c r="AJ445" s="42"/>
      <c r="AK445" s="42">
        <f>IF(テーブル22[[#This Row],[1-9月残高]]=0,テーブル22[[#This Row],[10-12月計]]-テーブル22[[#This Row],[入金額4]],IF(テーブル22[[#This Row],[1-9月残高]]&gt;0,テーブル22[[#This Row],[1-9月残高]]+テーブル22[[#This Row],[10-12月計]]-テーブル22[[#This Row],[入金額4]]))</f>
        <v>0</v>
      </c>
      <c r="AL445" s="42">
        <f>SUM(テーブル22[[#This Row],[1-3月計]],テーブル22[[#This Row],[4-6月計]],テーブル22[[#This Row],[7-9月計]],テーブル22[[#This Row],[10-12月計]]-テーブル22[[#This Row],[入金合計]])</f>
        <v>0</v>
      </c>
      <c r="AM445" s="42">
        <f>SUM(テーブル22[[#This Row],[入金額]],テーブル22[[#This Row],[入金額2]],テーブル22[[#This Row],[入金額3]],テーブル22[[#This Row],[入金額4]])</f>
        <v>0</v>
      </c>
      <c r="AN445" s="38">
        <f t="shared" si="6"/>
        <v>0</v>
      </c>
    </row>
    <row r="446" spans="1:40" hidden="1" x14ac:dyDescent="0.15">
      <c r="A446" s="43">
        <v>2332</v>
      </c>
      <c r="B446" s="38"/>
      <c r="C446" s="43"/>
      <c r="D446" s="78" t="s">
        <v>1405</v>
      </c>
      <c r="E446" s="37" t="s">
        <v>166</v>
      </c>
      <c r="F446" s="37" t="s">
        <v>1406</v>
      </c>
      <c r="G446" s="37" t="s">
        <v>381</v>
      </c>
      <c r="H446" s="37"/>
      <c r="I446" s="38" t="s">
        <v>1877</v>
      </c>
      <c r="J446" s="39">
        <v>960</v>
      </c>
      <c r="K446" s="39">
        <v>0</v>
      </c>
      <c r="L446" s="39">
        <v>0</v>
      </c>
      <c r="M446" s="44">
        <f>SUM(テーブル22[[#This Row],[1月]:[3月]])</f>
        <v>960</v>
      </c>
      <c r="N446" s="41">
        <v>41374</v>
      </c>
      <c r="O446" s="39">
        <v>960</v>
      </c>
      <c r="P4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6" s="42">
        <v>1000</v>
      </c>
      <c r="R446" s="42">
        <v>840</v>
      </c>
      <c r="S446" s="42">
        <v>0</v>
      </c>
      <c r="T446" s="42">
        <f>SUM(テーブル22[[#This Row],[4月]:[6月]])</f>
        <v>1840</v>
      </c>
      <c r="U446" s="41"/>
      <c r="V446" s="42"/>
      <c r="W446" s="42">
        <f>IF(テーブル22[[#This Row],[1-3月残高]]="",テーブル22[[#This Row],[4-6月計]]-テーブル22[[#This Row],[入金額2]],IF(テーブル22[[#This Row],[1-3月残高]]&gt;0,テーブル22[[#This Row],[1-3月残高]]+テーブル22[[#This Row],[4-6月計]]-テーブル22[[#This Row],[入金額2]]))</f>
        <v>1840</v>
      </c>
      <c r="X446" s="42"/>
      <c r="Y446" s="42"/>
      <c r="Z446" s="42"/>
      <c r="AA446" s="42">
        <f>SUM(テーブル22[[#This Row],[7月]:[9月]])</f>
        <v>0</v>
      </c>
      <c r="AB446" s="41"/>
      <c r="AC446" s="42"/>
      <c r="AD446" s="42">
        <f>IF(テーブル22[[#This Row],[1-6月残高]]=0,テーブル22[[#This Row],[7-9月計]]-テーブル22[[#This Row],[入金額3]],IF(テーブル22[[#This Row],[1-6月残高]]&gt;0,テーブル22[[#This Row],[1-6月残高]]+テーブル22[[#This Row],[7-9月計]]-テーブル22[[#This Row],[入金額3]]))</f>
        <v>1840</v>
      </c>
      <c r="AE446" s="42"/>
      <c r="AF446" s="42"/>
      <c r="AG446" s="42"/>
      <c r="AH446" s="42">
        <f>SUM(テーブル22[[#This Row],[10月]:[12月]])</f>
        <v>0</v>
      </c>
      <c r="AI446" s="41"/>
      <c r="AJ446" s="42"/>
      <c r="AK446" s="42">
        <f>IF(テーブル22[[#This Row],[1-9月残高]]=0,テーブル22[[#This Row],[10-12月計]]-テーブル22[[#This Row],[入金額4]],IF(テーブル22[[#This Row],[1-9月残高]]&gt;0,テーブル22[[#This Row],[1-9月残高]]+テーブル22[[#This Row],[10-12月計]]-テーブル22[[#This Row],[入金額4]]))</f>
        <v>1840</v>
      </c>
      <c r="AL446" s="42">
        <f>SUM(テーブル22[[#This Row],[1-3月計]],テーブル22[[#This Row],[4-6月計]],テーブル22[[#This Row],[7-9月計]],テーブル22[[#This Row],[10-12月計]]-テーブル22[[#This Row],[入金合計]])</f>
        <v>1840</v>
      </c>
      <c r="AM446" s="42">
        <f>SUM(テーブル22[[#This Row],[入金額]],テーブル22[[#This Row],[入金額2]],テーブル22[[#This Row],[入金額3]],テーブル22[[#This Row],[入金額4]])</f>
        <v>960</v>
      </c>
      <c r="AN446" s="38">
        <f t="shared" si="6"/>
        <v>2800</v>
      </c>
    </row>
    <row r="447" spans="1:40" hidden="1" x14ac:dyDescent="0.15">
      <c r="A447" s="43">
        <v>2333</v>
      </c>
      <c r="B447" s="38"/>
      <c r="C447" s="43"/>
      <c r="D447" s="37" t="s">
        <v>1407</v>
      </c>
      <c r="E447" s="37" t="s">
        <v>216</v>
      </c>
      <c r="F447" s="37" t="s">
        <v>1408</v>
      </c>
      <c r="G447" s="37" t="s">
        <v>1409</v>
      </c>
      <c r="H447" s="37" t="s">
        <v>1410</v>
      </c>
      <c r="I447" s="38"/>
      <c r="J447" s="39">
        <v>0</v>
      </c>
      <c r="K447" s="39">
        <v>1000</v>
      </c>
      <c r="L447" s="39">
        <v>0</v>
      </c>
      <c r="M447" s="44">
        <f>SUM(テーブル22[[#This Row],[1月]:[3月]])</f>
        <v>1000</v>
      </c>
      <c r="N447" s="41">
        <v>41379</v>
      </c>
      <c r="O447" s="39">
        <v>1000</v>
      </c>
      <c r="P4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7" s="42">
        <v>0</v>
      </c>
      <c r="R447" s="42">
        <v>0</v>
      </c>
      <c r="S447" s="42">
        <v>0</v>
      </c>
      <c r="T447" s="42">
        <f>SUM(テーブル22[[#This Row],[4月]:[6月]])</f>
        <v>0</v>
      </c>
      <c r="U447" s="41"/>
      <c r="V447" s="42"/>
      <c r="W447" s="42">
        <f>IF(テーブル22[[#This Row],[1-3月残高]]="",テーブル22[[#This Row],[4-6月計]]-テーブル22[[#This Row],[入金額2]],IF(テーブル22[[#This Row],[1-3月残高]]&gt;0,テーブル22[[#This Row],[1-3月残高]]+テーブル22[[#This Row],[4-6月計]]-テーブル22[[#This Row],[入金額2]]))</f>
        <v>0</v>
      </c>
      <c r="X447" s="42"/>
      <c r="Y447" s="42"/>
      <c r="Z447" s="42"/>
      <c r="AA447" s="42">
        <f>SUM(テーブル22[[#This Row],[7月]:[9月]])</f>
        <v>0</v>
      </c>
      <c r="AB447" s="41"/>
      <c r="AC447" s="42"/>
      <c r="AD447" s="42">
        <f>IF(テーブル22[[#This Row],[1-6月残高]]=0,テーブル22[[#This Row],[7-9月計]]-テーブル22[[#This Row],[入金額3]],IF(テーブル22[[#This Row],[1-6月残高]]&gt;0,テーブル22[[#This Row],[1-6月残高]]+テーブル22[[#This Row],[7-9月計]]-テーブル22[[#This Row],[入金額3]]))</f>
        <v>0</v>
      </c>
      <c r="AE447" s="42"/>
      <c r="AF447" s="42"/>
      <c r="AG447" s="42"/>
      <c r="AH447" s="42">
        <f>SUM(テーブル22[[#This Row],[10月]:[12月]])</f>
        <v>0</v>
      </c>
      <c r="AI447" s="41"/>
      <c r="AJ447" s="42"/>
      <c r="AK447" s="42">
        <f>IF(テーブル22[[#This Row],[1-9月残高]]=0,テーブル22[[#This Row],[10-12月計]]-テーブル22[[#This Row],[入金額4]],IF(テーブル22[[#This Row],[1-9月残高]]&gt;0,テーブル22[[#This Row],[1-9月残高]]+テーブル22[[#This Row],[10-12月計]]-テーブル22[[#This Row],[入金額4]]))</f>
        <v>0</v>
      </c>
      <c r="AL447" s="42">
        <f>SUM(テーブル22[[#This Row],[1-3月計]],テーブル22[[#This Row],[4-6月計]],テーブル22[[#This Row],[7-9月計]],テーブル22[[#This Row],[10-12月計]]-テーブル22[[#This Row],[入金合計]])</f>
        <v>0</v>
      </c>
      <c r="AM447" s="42">
        <f>SUM(テーブル22[[#This Row],[入金額]],テーブル22[[#This Row],[入金額2]],テーブル22[[#This Row],[入金額3]],テーブル22[[#This Row],[入金額4]])</f>
        <v>1000</v>
      </c>
      <c r="AN447" s="38">
        <f t="shared" si="6"/>
        <v>1000</v>
      </c>
    </row>
    <row r="448" spans="1:40" hidden="1" x14ac:dyDescent="0.15">
      <c r="A448" s="43">
        <v>2334</v>
      </c>
      <c r="B448" s="38"/>
      <c r="C448" s="43"/>
      <c r="D448" s="37" t="s">
        <v>1411</v>
      </c>
      <c r="E448" s="37" t="s">
        <v>217</v>
      </c>
      <c r="F448" s="37" t="s">
        <v>1412</v>
      </c>
      <c r="G448" s="37" t="s">
        <v>1413</v>
      </c>
      <c r="H448" s="37" t="s">
        <v>1414</v>
      </c>
      <c r="I448" s="38"/>
      <c r="J448" s="39">
        <v>120</v>
      </c>
      <c r="K448" s="39">
        <v>90</v>
      </c>
      <c r="L448" s="39">
        <v>40</v>
      </c>
      <c r="M448" s="44">
        <f>SUM(テーブル22[[#This Row],[1月]:[3月]])</f>
        <v>250</v>
      </c>
      <c r="N448" s="41">
        <v>41374</v>
      </c>
      <c r="O448" s="39">
        <v>250</v>
      </c>
      <c r="P4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8" s="42">
        <v>120</v>
      </c>
      <c r="R448" s="42">
        <v>40</v>
      </c>
      <c r="S448" s="42">
        <v>160</v>
      </c>
      <c r="T448" s="42">
        <f>SUM(テーブル22[[#This Row],[4月]:[6月]])</f>
        <v>320</v>
      </c>
      <c r="U448" s="41"/>
      <c r="V448" s="42"/>
      <c r="W448" s="42">
        <f>IF(テーブル22[[#This Row],[1-3月残高]]="",テーブル22[[#This Row],[4-6月計]]-テーブル22[[#This Row],[入金額2]],IF(テーブル22[[#This Row],[1-3月残高]]&gt;0,テーブル22[[#This Row],[1-3月残高]]+テーブル22[[#This Row],[4-6月計]]-テーブル22[[#This Row],[入金額2]]))</f>
        <v>320</v>
      </c>
      <c r="X448" s="42"/>
      <c r="Y448" s="42"/>
      <c r="Z448" s="42"/>
      <c r="AA448" s="42">
        <f>SUM(テーブル22[[#This Row],[7月]:[9月]])</f>
        <v>0</v>
      </c>
      <c r="AB448" s="41"/>
      <c r="AC448" s="42"/>
      <c r="AD448" s="42">
        <f>IF(テーブル22[[#This Row],[1-6月残高]]=0,テーブル22[[#This Row],[7-9月計]]-テーブル22[[#This Row],[入金額3]],IF(テーブル22[[#This Row],[1-6月残高]]&gt;0,テーブル22[[#This Row],[1-6月残高]]+テーブル22[[#This Row],[7-9月計]]-テーブル22[[#This Row],[入金額3]]))</f>
        <v>320</v>
      </c>
      <c r="AE448" s="42"/>
      <c r="AF448" s="42"/>
      <c r="AG448" s="42"/>
      <c r="AH448" s="42">
        <f>SUM(テーブル22[[#This Row],[10月]:[12月]])</f>
        <v>0</v>
      </c>
      <c r="AI448" s="41"/>
      <c r="AJ448" s="42"/>
      <c r="AK448" s="42">
        <f>IF(テーブル22[[#This Row],[1-9月残高]]=0,テーブル22[[#This Row],[10-12月計]]-テーブル22[[#This Row],[入金額4]],IF(テーブル22[[#This Row],[1-9月残高]]&gt;0,テーブル22[[#This Row],[1-9月残高]]+テーブル22[[#This Row],[10-12月計]]-テーブル22[[#This Row],[入金額4]]))</f>
        <v>320</v>
      </c>
      <c r="AL448" s="42">
        <f>SUM(テーブル22[[#This Row],[1-3月計]],テーブル22[[#This Row],[4-6月計]],テーブル22[[#This Row],[7-9月計]],テーブル22[[#This Row],[10-12月計]]-テーブル22[[#This Row],[入金合計]])</f>
        <v>320</v>
      </c>
      <c r="AM448" s="42">
        <f>SUM(テーブル22[[#This Row],[入金額]],テーブル22[[#This Row],[入金額2]],テーブル22[[#This Row],[入金額3]],テーブル22[[#This Row],[入金額4]])</f>
        <v>250</v>
      </c>
      <c r="AN448" s="38">
        <f t="shared" si="6"/>
        <v>570</v>
      </c>
    </row>
    <row r="449" spans="1:40" hidden="1" x14ac:dyDescent="0.15">
      <c r="A449" s="43">
        <v>2335</v>
      </c>
      <c r="B449" s="38"/>
      <c r="C449" s="43"/>
      <c r="D449" s="37" t="s">
        <v>465</v>
      </c>
      <c r="E449" s="37" t="s">
        <v>217</v>
      </c>
      <c r="F449" s="37" t="s">
        <v>1412</v>
      </c>
      <c r="G449" s="37" t="s">
        <v>1415</v>
      </c>
      <c r="H449" s="37" t="s">
        <v>1416</v>
      </c>
      <c r="I449" s="38"/>
      <c r="J449" s="39">
        <v>200</v>
      </c>
      <c r="K449" s="39">
        <v>160</v>
      </c>
      <c r="L449" s="39">
        <v>250</v>
      </c>
      <c r="M449" s="44">
        <f>SUM(テーブル22[[#This Row],[1月]:[3月]])</f>
        <v>610</v>
      </c>
      <c r="N449" s="41">
        <v>41436</v>
      </c>
      <c r="O449" s="39">
        <v>610</v>
      </c>
      <c r="P44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49" s="42">
        <v>140</v>
      </c>
      <c r="R449" s="42">
        <v>80</v>
      </c>
      <c r="S449" s="42">
        <v>40</v>
      </c>
      <c r="T449" s="42">
        <f>SUM(テーブル22[[#This Row],[4月]:[6月]])</f>
        <v>260</v>
      </c>
      <c r="U449" s="41"/>
      <c r="V449" s="42"/>
      <c r="W449" s="42">
        <f>IF(テーブル22[[#This Row],[1-3月残高]]="",テーブル22[[#This Row],[4-6月計]]-テーブル22[[#This Row],[入金額2]],IF(テーブル22[[#This Row],[1-3月残高]]&gt;0,テーブル22[[#This Row],[1-3月残高]]+テーブル22[[#This Row],[4-6月計]]-テーブル22[[#This Row],[入金額2]]))</f>
        <v>260</v>
      </c>
      <c r="X449" s="42"/>
      <c r="Y449" s="42"/>
      <c r="Z449" s="42"/>
      <c r="AA449" s="42">
        <f>SUM(テーブル22[[#This Row],[7月]:[9月]])</f>
        <v>0</v>
      </c>
      <c r="AB449" s="41"/>
      <c r="AC449" s="42"/>
      <c r="AD449" s="42">
        <f>IF(テーブル22[[#This Row],[1-6月残高]]=0,テーブル22[[#This Row],[7-9月計]]-テーブル22[[#This Row],[入金額3]],IF(テーブル22[[#This Row],[1-6月残高]]&gt;0,テーブル22[[#This Row],[1-6月残高]]+テーブル22[[#This Row],[7-9月計]]-テーブル22[[#This Row],[入金額3]]))</f>
        <v>260</v>
      </c>
      <c r="AE449" s="42"/>
      <c r="AF449" s="42"/>
      <c r="AG449" s="42"/>
      <c r="AH449" s="42">
        <f>SUM(テーブル22[[#This Row],[10月]:[12月]])</f>
        <v>0</v>
      </c>
      <c r="AI449" s="41"/>
      <c r="AJ449" s="42"/>
      <c r="AK449" s="42">
        <f>IF(テーブル22[[#This Row],[1-9月残高]]=0,テーブル22[[#This Row],[10-12月計]]-テーブル22[[#This Row],[入金額4]],IF(テーブル22[[#This Row],[1-9月残高]]&gt;0,テーブル22[[#This Row],[1-9月残高]]+テーブル22[[#This Row],[10-12月計]]-テーブル22[[#This Row],[入金額4]]))</f>
        <v>260</v>
      </c>
      <c r="AL449" s="42">
        <f>SUM(テーブル22[[#This Row],[1-3月計]],テーブル22[[#This Row],[4-6月計]],テーブル22[[#This Row],[7-9月計]],テーブル22[[#This Row],[10-12月計]]-テーブル22[[#This Row],[入金合計]])</f>
        <v>260</v>
      </c>
      <c r="AM449" s="42">
        <f>SUM(テーブル22[[#This Row],[入金額]],テーブル22[[#This Row],[入金額2]],テーブル22[[#This Row],[入金額3]],テーブル22[[#This Row],[入金額4]])</f>
        <v>610</v>
      </c>
      <c r="AN449" s="38">
        <f t="shared" si="6"/>
        <v>870</v>
      </c>
    </row>
    <row r="450" spans="1:40" hidden="1" x14ac:dyDescent="0.15">
      <c r="A450" s="43">
        <v>2336</v>
      </c>
      <c r="B450" s="38"/>
      <c r="C450" s="43"/>
      <c r="D450" s="37" t="s">
        <v>1417</v>
      </c>
      <c r="E450" s="37" t="s">
        <v>218</v>
      </c>
      <c r="F450" s="37" t="s">
        <v>1418</v>
      </c>
      <c r="G450" s="37" t="s">
        <v>1419</v>
      </c>
      <c r="H450" s="37" t="s">
        <v>1414</v>
      </c>
      <c r="I450" s="38"/>
      <c r="J450" s="39">
        <v>0</v>
      </c>
      <c r="K450" s="39">
        <v>0</v>
      </c>
      <c r="L450" s="39">
        <v>0</v>
      </c>
      <c r="M450" s="44">
        <f>SUM(テーブル22[[#This Row],[1月]:[3月]])</f>
        <v>0</v>
      </c>
      <c r="N450" s="41"/>
      <c r="O450" s="39"/>
      <c r="P45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0" s="42">
        <v>0</v>
      </c>
      <c r="R450" s="42">
        <v>0</v>
      </c>
      <c r="S450" s="42">
        <v>0</v>
      </c>
      <c r="T450" s="42">
        <f>SUM(テーブル22[[#This Row],[4月]:[6月]])</f>
        <v>0</v>
      </c>
      <c r="U450" s="41"/>
      <c r="V450" s="42"/>
      <c r="W450" s="42">
        <f>IF(テーブル22[[#This Row],[1-3月残高]]="",テーブル22[[#This Row],[4-6月計]]-テーブル22[[#This Row],[入金額2]],IF(テーブル22[[#This Row],[1-3月残高]]&gt;0,テーブル22[[#This Row],[1-3月残高]]+テーブル22[[#This Row],[4-6月計]]-テーブル22[[#This Row],[入金額2]]))</f>
        <v>0</v>
      </c>
      <c r="X450" s="42"/>
      <c r="Y450" s="42"/>
      <c r="Z450" s="42"/>
      <c r="AA450" s="42">
        <f>SUM(テーブル22[[#This Row],[7月]:[9月]])</f>
        <v>0</v>
      </c>
      <c r="AB450" s="41"/>
      <c r="AC450" s="42"/>
      <c r="AD450" s="42">
        <f>IF(テーブル22[[#This Row],[1-6月残高]]=0,テーブル22[[#This Row],[7-9月計]]-テーブル22[[#This Row],[入金額3]],IF(テーブル22[[#This Row],[1-6月残高]]&gt;0,テーブル22[[#This Row],[1-6月残高]]+テーブル22[[#This Row],[7-9月計]]-テーブル22[[#This Row],[入金額3]]))</f>
        <v>0</v>
      </c>
      <c r="AE450" s="42"/>
      <c r="AF450" s="42"/>
      <c r="AG450" s="42"/>
      <c r="AH450" s="42">
        <f>SUM(テーブル22[[#This Row],[10月]:[12月]])</f>
        <v>0</v>
      </c>
      <c r="AI450" s="41"/>
      <c r="AJ450" s="42"/>
      <c r="AK450" s="42">
        <f>IF(テーブル22[[#This Row],[1-9月残高]]=0,テーブル22[[#This Row],[10-12月計]]-テーブル22[[#This Row],[入金額4]],IF(テーブル22[[#This Row],[1-9月残高]]&gt;0,テーブル22[[#This Row],[1-9月残高]]+テーブル22[[#This Row],[10-12月計]]-テーブル22[[#This Row],[入金額4]]))</f>
        <v>0</v>
      </c>
      <c r="AL450" s="42">
        <f>SUM(テーブル22[[#This Row],[1-3月計]],テーブル22[[#This Row],[4-6月計]],テーブル22[[#This Row],[7-9月計]],テーブル22[[#This Row],[10-12月計]]-テーブル22[[#This Row],[入金合計]])</f>
        <v>0</v>
      </c>
      <c r="AM450" s="42">
        <f>SUM(テーブル22[[#This Row],[入金額]],テーブル22[[#This Row],[入金額2]],テーブル22[[#This Row],[入金額3]],テーブル22[[#This Row],[入金額4]])</f>
        <v>0</v>
      </c>
      <c r="AN450" s="38">
        <f t="shared" si="6"/>
        <v>0</v>
      </c>
    </row>
    <row r="451" spans="1:40" hidden="1" x14ac:dyDescent="0.15">
      <c r="A451" s="43">
        <v>2337</v>
      </c>
      <c r="B451" s="38"/>
      <c r="C451" s="43"/>
      <c r="D451" s="37" t="s">
        <v>1420</v>
      </c>
      <c r="E451" s="37" t="s">
        <v>382</v>
      </c>
      <c r="F451" s="37" t="s">
        <v>1421</v>
      </c>
      <c r="G451" s="37" t="s">
        <v>1422</v>
      </c>
      <c r="H451" s="37" t="s">
        <v>383</v>
      </c>
      <c r="I451" s="38"/>
      <c r="J451" s="39">
        <v>0</v>
      </c>
      <c r="K451" s="39">
        <v>0</v>
      </c>
      <c r="L451" s="39">
        <v>0</v>
      </c>
      <c r="M451" s="44">
        <f>SUM(テーブル22[[#This Row],[1月]:[3月]])</f>
        <v>0</v>
      </c>
      <c r="N451" s="41"/>
      <c r="O451" s="39"/>
      <c r="P4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1" s="42">
        <v>0</v>
      </c>
      <c r="R451" s="42">
        <v>0</v>
      </c>
      <c r="S451" s="42">
        <v>0</v>
      </c>
      <c r="T451" s="42">
        <f>SUM(テーブル22[[#This Row],[4月]:[6月]])</f>
        <v>0</v>
      </c>
      <c r="U451" s="41"/>
      <c r="V451" s="42"/>
      <c r="W451" s="42">
        <f>IF(テーブル22[[#This Row],[1-3月残高]]="",テーブル22[[#This Row],[4-6月計]]-テーブル22[[#This Row],[入金額2]],IF(テーブル22[[#This Row],[1-3月残高]]&gt;0,テーブル22[[#This Row],[1-3月残高]]+テーブル22[[#This Row],[4-6月計]]-テーブル22[[#This Row],[入金額2]]))</f>
        <v>0</v>
      </c>
      <c r="X451" s="42"/>
      <c r="Y451" s="42"/>
      <c r="Z451" s="42"/>
      <c r="AA451" s="42">
        <f>SUM(テーブル22[[#This Row],[7月]:[9月]])</f>
        <v>0</v>
      </c>
      <c r="AB451" s="41"/>
      <c r="AC451" s="42"/>
      <c r="AD451" s="42">
        <f>IF(テーブル22[[#This Row],[1-6月残高]]=0,テーブル22[[#This Row],[7-9月計]]-テーブル22[[#This Row],[入金額3]],IF(テーブル22[[#This Row],[1-6月残高]]&gt;0,テーブル22[[#This Row],[1-6月残高]]+テーブル22[[#This Row],[7-9月計]]-テーブル22[[#This Row],[入金額3]]))</f>
        <v>0</v>
      </c>
      <c r="AE451" s="42"/>
      <c r="AF451" s="42"/>
      <c r="AG451" s="42"/>
      <c r="AH451" s="42">
        <f>SUM(テーブル22[[#This Row],[10月]:[12月]])</f>
        <v>0</v>
      </c>
      <c r="AI451" s="41"/>
      <c r="AJ451" s="42"/>
      <c r="AK451" s="42">
        <f>IF(テーブル22[[#This Row],[1-9月残高]]=0,テーブル22[[#This Row],[10-12月計]]-テーブル22[[#This Row],[入金額4]],IF(テーブル22[[#This Row],[1-9月残高]]&gt;0,テーブル22[[#This Row],[1-9月残高]]+テーブル22[[#This Row],[10-12月計]]-テーブル22[[#This Row],[入金額4]]))</f>
        <v>0</v>
      </c>
      <c r="AL451" s="42">
        <f>SUM(テーブル22[[#This Row],[1-3月計]],テーブル22[[#This Row],[4-6月計]],テーブル22[[#This Row],[7-9月計]],テーブル22[[#This Row],[10-12月計]]-テーブル22[[#This Row],[入金合計]])</f>
        <v>0</v>
      </c>
      <c r="AM451" s="42">
        <f>SUM(テーブル22[[#This Row],[入金額]],テーブル22[[#This Row],[入金額2]],テーブル22[[#This Row],[入金額3]],テーブル22[[#This Row],[入金額4]])</f>
        <v>0</v>
      </c>
      <c r="AN451" s="38">
        <f t="shared" si="6"/>
        <v>0</v>
      </c>
    </row>
    <row r="452" spans="1:40" hidden="1" x14ac:dyDescent="0.15">
      <c r="A452" s="43">
        <v>2338</v>
      </c>
      <c r="B452" s="38"/>
      <c r="C452" s="43"/>
      <c r="D452" s="78" t="s">
        <v>1423</v>
      </c>
      <c r="E452" s="37" t="s">
        <v>1424</v>
      </c>
      <c r="F452" s="37" t="s">
        <v>1425</v>
      </c>
      <c r="G452" s="37" t="s">
        <v>384</v>
      </c>
      <c r="H452" s="37" t="s">
        <v>385</v>
      </c>
      <c r="I452" s="38" t="s">
        <v>1877</v>
      </c>
      <c r="J452" s="39">
        <v>220</v>
      </c>
      <c r="K452" s="39">
        <v>160</v>
      </c>
      <c r="L452" s="39">
        <v>220</v>
      </c>
      <c r="M452" s="44">
        <f>SUM(テーブル22[[#This Row],[1月]:[3月]])</f>
        <v>600</v>
      </c>
      <c r="N452" s="41">
        <v>41374</v>
      </c>
      <c r="O452" s="39">
        <v>600</v>
      </c>
      <c r="P4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2" s="42">
        <v>160</v>
      </c>
      <c r="R452" s="42">
        <v>260</v>
      </c>
      <c r="S452" s="42">
        <v>60</v>
      </c>
      <c r="T452" s="42">
        <f>SUM(テーブル22[[#This Row],[4月]:[6月]])</f>
        <v>480</v>
      </c>
      <c r="U452" s="41"/>
      <c r="V452" s="42"/>
      <c r="W452" s="42">
        <f>IF(テーブル22[[#This Row],[1-3月残高]]="",テーブル22[[#This Row],[4-6月計]]-テーブル22[[#This Row],[入金額2]],IF(テーブル22[[#This Row],[1-3月残高]]&gt;0,テーブル22[[#This Row],[1-3月残高]]+テーブル22[[#This Row],[4-6月計]]-テーブル22[[#This Row],[入金額2]]))</f>
        <v>480</v>
      </c>
      <c r="X452" s="42"/>
      <c r="Y452" s="42"/>
      <c r="Z452" s="42"/>
      <c r="AA452" s="42">
        <f>SUM(テーブル22[[#This Row],[7月]:[9月]])</f>
        <v>0</v>
      </c>
      <c r="AB452" s="41"/>
      <c r="AC452" s="42"/>
      <c r="AD452" s="42">
        <f>IF(テーブル22[[#This Row],[1-6月残高]]=0,テーブル22[[#This Row],[7-9月計]]-テーブル22[[#This Row],[入金額3]],IF(テーブル22[[#This Row],[1-6月残高]]&gt;0,テーブル22[[#This Row],[1-6月残高]]+テーブル22[[#This Row],[7-9月計]]-テーブル22[[#This Row],[入金額3]]))</f>
        <v>480</v>
      </c>
      <c r="AE452" s="42"/>
      <c r="AF452" s="42"/>
      <c r="AG452" s="42"/>
      <c r="AH452" s="42">
        <f>SUM(テーブル22[[#This Row],[10月]:[12月]])</f>
        <v>0</v>
      </c>
      <c r="AI452" s="41"/>
      <c r="AJ452" s="42"/>
      <c r="AK452" s="42">
        <f>IF(テーブル22[[#This Row],[1-9月残高]]=0,テーブル22[[#This Row],[10-12月計]]-テーブル22[[#This Row],[入金額4]],IF(テーブル22[[#This Row],[1-9月残高]]&gt;0,テーブル22[[#This Row],[1-9月残高]]+テーブル22[[#This Row],[10-12月計]]-テーブル22[[#This Row],[入金額4]]))</f>
        <v>480</v>
      </c>
      <c r="AL452" s="42">
        <f>SUM(テーブル22[[#This Row],[1-3月計]],テーブル22[[#This Row],[4-6月計]],テーブル22[[#This Row],[7-9月計]],テーブル22[[#This Row],[10-12月計]]-テーブル22[[#This Row],[入金合計]])</f>
        <v>480</v>
      </c>
      <c r="AM452" s="42">
        <f>SUM(テーブル22[[#This Row],[入金額]],テーブル22[[#This Row],[入金額2]],テーブル22[[#This Row],[入金額3]],テーブル22[[#This Row],[入金額4]])</f>
        <v>600</v>
      </c>
      <c r="AN452" s="38">
        <f t="shared" si="6"/>
        <v>1080</v>
      </c>
    </row>
    <row r="453" spans="1:40" hidden="1" x14ac:dyDescent="0.15">
      <c r="A453" s="43">
        <v>2403</v>
      </c>
      <c r="B453" s="38"/>
      <c r="C453" s="43"/>
      <c r="D453" s="79" t="s">
        <v>1426</v>
      </c>
      <c r="E453" s="37" t="s">
        <v>143</v>
      </c>
      <c r="F453" s="37" t="s">
        <v>1427</v>
      </c>
      <c r="G453" s="37" t="s">
        <v>1426</v>
      </c>
      <c r="H453" s="37"/>
      <c r="I453" s="38" t="s">
        <v>1878</v>
      </c>
      <c r="J453" s="39">
        <v>0</v>
      </c>
      <c r="K453" s="39">
        <v>0</v>
      </c>
      <c r="L453" s="39">
        <v>0</v>
      </c>
      <c r="M453" s="44">
        <f>SUM(テーブル22[[#This Row],[1月]:[3月]])</f>
        <v>0</v>
      </c>
      <c r="N453" s="41"/>
      <c r="O453" s="39"/>
      <c r="P4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3" s="42">
        <v>0</v>
      </c>
      <c r="R453" s="42">
        <v>0</v>
      </c>
      <c r="S453" s="42">
        <v>0</v>
      </c>
      <c r="T453" s="42">
        <f>SUM(テーブル22[[#This Row],[4月]:[6月]])</f>
        <v>0</v>
      </c>
      <c r="U453" s="41"/>
      <c r="V453" s="42"/>
      <c r="W453" s="42">
        <f>IF(テーブル22[[#This Row],[1-3月残高]]="",テーブル22[[#This Row],[4-6月計]]-テーブル22[[#This Row],[入金額2]],IF(テーブル22[[#This Row],[1-3月残高]]&gt;0,テーブル22[[#This Row],[1-3月残高]]+テーブル22[[#This Row],[4-6月計]]-テーブル22[[#This Row],[入金額2]]))</f>
        <v>0</v>
      </c>
      <c r="X453" s="42"/>
      <c r="Y453" s="42"/>
      <c r="Z453" s="42"/>
      <c r="AA453" s="42">
        <f>SUM(テーブル22[[#This Row],[7月]:[9月]])</f>
        <v>0</v>
      </c>
      <c r="AB453" s="41"/>
      <c r="AC453" s="42"/>
      <c r="AD453" s="42">
        <f>IF(テーブル22[[#This Row],[1-6月残高]]=0,テーブル22[[#This Row],[7-9月計]]-テーブル22[[#This Row],[入金額3]],IF(テーブル22[[#This Row],[1-6月残高]]&gt;0,テーブル22[[#This Row],[1-6月残高]]+テーブル22[[#This Row],[7-9月計]]-テーブル22[[#This Row],[入金額3]]))</f>
        <v>0</v>
      </c>
      <c r="AE453" s="42"/>
      <c r="AF453" s="42"/>
      <c r="AG453" s="42"/>
      <c r="AH453" s="42">
        <f>SUM(テーブル22[[#This Row],[10月]:[12月]])</f>
        <v>0</v>
      </c>
      <c r="AI453" s="41"/>
      <c r="AJ453" s="42"/>
      <c r="AK453" s="42">
        <f>IF(テーブル22[[#This Row],[1-9月残高]]=0,テーブル22[[#This Row],[10-12月計]]-テーブル22[[#This Row],[入金額4]],IF(テーブル22[[#This Row],[1-9月残高]]&gt;0,テーブル22[[#This Row],[1-9月残高]]+テーブル22[[#This Row],[10-12月計]]-テーブル22[[#This Row],[入金額4]]))</f>
        <v>0</v>
      </c>
      <c r="AL453" s="42">
        <f>SUM(テーブル22[[#This Row],[1-3月計]],テーブル22[[#This Row],[4-6月計]],テーブル22[[#This Row],[7-9月計]],テーブル22[[#This Row],[10-12月計]]-テーブル22[[#This Row],[入金合計]])</f>
        <v>0</v>
      </c>
      <c r="AM453" s="42">
        <f>SUM(テーブル22[[#This Row],[入金額]],テーブル22[[#This Row],[入金額2]],テーブル22[[#This Row],[入金額3]],テーブル22[[#This Row],[入金額4]])</f>
        <v>0</v>
      </c>
      <c r="AN453" s="38">
        <f t="shared" si="6"/>
        <v>0</v>
      </c>
    </row>
    <row r="454" spans="1:40" hidden="1" x14ac:dyDescent="0.15">
      <c r="A454" s="43">
        <v>2410</v>
      </c>
      <c r="B454" s="38"/>
      <c r="C454" s="43"/>
      <c r="D454" s="79" t="s">
        <v>1428</v>
      </c>
      <c r="E454" s="37" t="s">
        <v>143</v>
      </c>
      <c r="F454" s="37" t="s">
        <v>1427</v>
      </c>
      <c r="G454" s="37" t="s">
        <v>1428</v>
      </c>
      <c r="H454" s="37"/>
      <c r="I454" s="38" t="s">
        <v>1878</v>
      </c>
      <c r="J454" s="39">
        <v>0</v>
      </c>
      <c r="K454" s="39">
        <v>0</v>
      </c>
      <c r="L454" s="39">
        <v>0</v>
      </c>
      <c r="M454" s="44">
        <f>SUM(テーブル22[[#This Row],[1月]:[3月]])</f>
        <v>0</v>
      </c>
      <c r="N454" s="41"/>
      <c r="O454" s="39"/>
      <c r="P4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4" s="42">
        <v>0</v>
      </c>
      <c r="R454" s="42">
        <v>0</v>
      </c>
      <c r="S454" s="42">
        <v>0</v>
      </c>
      <c r="T454" s="42">
        <f>SUM(テーブル22[[#This Row],[4月]:[6月]])</f>
        <v>0</v>
      </c>
      <c r="U454" s="41"/>
      <c r="V454" s="42"/>
      <c r="W454" s="42">
        <f>IF(テーブル22[[#This Row],[1-3月残高]]="",テーブル22[[#This Row],[4-6月計]]-テーブル22[[#This Row],[入金額2]],IF(テーブル22[[#This Row],[1-3月残高]]&gt;0,テーブル22[[#This Row],[1-3月残高]]+テーブル22[[#This Row],[4-6月計]]-テーブル22[[#This Row],[入金額2]]))</f>
        <v>0</v>
      </c>
      <c r="X454" s="42"/>
      <c r="Y454" s="42"/>
      <c r="Z454" s="42"/>
      <c r="AA454" s="42">
        <f>SUM(テーブル22[[#This Row],[7月]:[9月]])</f>
        <v>0</v>
      </c>
      <c r="AB454" s="41"/>
      <c r="AC454" s="42"/>
      <c r="AD454" s="42">
        <f>IF(テーブル22[[#This Row],[1-6月残高]]=0,テーブル22[[#This Row],[7-9月計]]-テーブル22[[#This Row],[入金額3]],IF(テーブル22[[#This Row],[1-6月残高]]&gt;0,テーブル22[[#This Row],[1-6月残高]]+テーブル22[[#This Row],[7-9月計]]-テーブル22[[#This Row],[入金額3]]))</f>
        <v>0</v>
      </c>
      <c r="AE454" s="42"/>
      <c r="AF454" s="42"/>
      <c r="AG454" s="42"/>
      <c r="AH454" s="42">
        <f>SUM(テーブル22[[#This Row],[10月]:[12月]])</f>
        <v>0</v>
      </c>
      <c r="AI454" s="41"/>
      <c r="AJ454" s="42"/>
      <c r="AK454" s="42">
        <f>IF(テーブル22[[#This Row],[1-9月残高]]=0,テーブル22[[#This Row],[10-12月計]]-テーブル22[[#This Row],[入金額4]],IF(テーブル22[[#This Row],[1-9月残高]]&gt;0,テーブル22[[#This Row],[1-9月残高]]+テーブル22[[#This Row],[10-12月計]]-テーブル22[[#This Row],[入金額4]]))</f>
        <v>0</v>
      </c>
      <c r="AL454" s="42">
        <f>SUM(テーブル22[[#This Row],[1-3月計]],テーブル22[[#This Row],[4-6月計]],テーブル22[[#This Row],[7-9月計]],テーブル22[[#This Row],[10-12月計]]-テーブル22[[#This Row],[入金合計]])</f>
        <v>0</v>
      </c>
      <c r="AM454" s="42">
        <f>SUM(テーブル22[[#This Row],[入金額]],テーブル22[[#This Row],[入金額2]],テーブル22[[#This Row],[入金額3]],テーブル22[[#This Row],[入金額4]])</f>
        <v>0</v>
      </c>
      <c r="AN454" s="38">
        <f t="shared" si="6"/>
        <v>0</v>
      </c>
    </row>
    <row r="455" spans="1:40" hidden="1" x14ac:dyDescent="0.15">
      <c r="A455" s="43">
        <v>2411</v>
      </c>
      <c r="B455" s="38"/>
      <c r="C455" s="43"/>
      <c r="D455" s="79" t="s">
        <v>208</v>
      </c>
      <c r="E455" s="37" t="s">
        <v>143</v>
      </c>
      <c r="F455" s="37" t="s">
        <v>1427</v>
      </c>
      <c r="G455" s="37" t="s">
        <v>208</v>
      </c>
      <c r="H455" s="37"/>
      <c r="I455" s="38" t="s">
        <v>1878</v>
      </c>
      <c r="J455" s="39">
        <v>0</v>
      </c>
      <c r="K455" s="39">
        <v>0</v>
      </c>
      <c r="L455" s="39">
        <v>0</v>
      </c>
      <c r="M455" s="44">
        <f>SUM(テーブル22[[#This Row],[1月]:[3月]])</f>
        <v>0</v>
      </c>
      <c r="N455" s="41"/>
      <c r="O455" s="39"/>
      <c r="P4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5" s="42">
        <v>0</v>
      </c>
      <c r="R455" s="42">
        <v>0</v>
      </c>
      <c r="S455" s="42">
        <v>0</v>
      </c>
      <c r="T455" s="42">
        <f>SUM(テーブル22[[#This Row],[4月]:[6月]])</f>
        <v>0</v>
      </c>
      <c r="U455" s="41"/>
      <c r="V455" s="42"/>
      <c r="W455" s="42">
        <f>IF(テーブル22[[#This Row],[1-3月残高]]="",テーブル22[[#This Row],[4-6月計]]-テーブル22[[#This Row],[入金額2]],IF(テーブル22[[#This Row],[1-3月残高]]&gt;0,テーブル22[[#This Row],[1-3月残高]]+テーブル22[[#This Row],[4-6月計]]-テーブル22[[#This Row],[入金額2]]))</f>
        <v>0</v>
      </c>
      <c r="X455" s="42"/>
      <c r="Y455" s="42"/>
      <c r="Z455" s="42"/>
      <c r="AA455" s="42">
        <f>SUM(テーブル22[[#This Row],[7月]:[9月]])</f>
        <v>0</v>
      </c>
      <c r="AB455" s="41"/>
      <c r="AC455" s="42"/>
      <c r="AD455" s="42">
        <f>IF(テーブル22[[#This Row],[1-6月残高]]=0,テーブル22[[#This Row],[7-9月計]]-テーブル22[[#This Row],[入金額3]],IF(テーブル22[[#This Row],[1-6月残高]]&gt;0,テーブル22[[#This Row],[1-6月残高]]+テーブル22[[#This Row],[7-9月計]]-テーブル22[[#This Row],[入金額3]]))</f>
        <v>0</v>
      </c>
      <c r="AE455" s="42"/>
      <c r="AF455" s="42"/>
      <c r="AG455" s="42"/>
      <c r="AH455" s="42">
        <f>SUM(テーブル22[[#This Row],[10月]:[12月]])</f>
        <v>0</v>
      </c>
      <c r="AI455" s="41"/>
      <c r="AJ455" s="42"/>
      <c r="AK455" s="42">
        <f>IF(テーブル22[[#This Row],[1-9月残高]]=0,テーブル22[[#This Row],[10-12月計]]-テーブル22[[#This Row],[入金額4]],IF(テーブル22[[#This Row],[1-9月残高]]&gt;0,テーブル22[[#This Row],[1-9月残高]]+テーブル22[[#This Row],[10-12月計]]-テーブル22[[#This Row],[入金額4]]))</f>
        <v>0</v>
      </c>
      <c r="AL455" s="42">
        <f>SUM(テーブル22[[#This Row],[1-3月計]],テーブル22[[#This Row],[4-6月計]],テーブル22[[#This Row],[7-9月計]],テーブル22[[#This Row],[10-12月計]]-テーブル22[[#This Row],[入金合計]])</f>
        <v>0</v>
      </c>
      <c r="AM455" s="42">
        <f>SUM(テーブル22[[#This Row],[入金額]],テーブル22[[#This Row],[入金額2]],テーブル22[[#This Row],[入金額3]],テーブル22[[#This Row],[入金額4]])</f>
        <v>0</v>
      </c>
      <c r="AN455" s="38">
        <f t="shared" si="6"/>
        <v>0</v>
      </c>
    </row>
    <row r="456" spans="1:40" hidden="1" x14ac:dyDescent="0.15">
      <c r="A456" s="43">
        <v>2412</v>
      </c>
      <c r="B456" s="38"/>
      <c r="C456" s="43"/>
      <c r="D456" s="79" t="s">
        <v>1429</v>
      </c>
      <c r="E456" s="37" t="s">
        <v>143</v>
      </c>
      <c r="F456" s="37" t="s">
        <v>1427</v>
      </c>
      <c r="G456" s="37" t="s">
        <v>1429</v>
      </c>
      <c r="H456" s="37"/>
      <c r="I456" s="38" t="s">
        <v>1878</v>
      </c>
      <c r="J456" s="39">
        <v>0</v>
      </c>
      <c r="K456" s="39">
        <v>0</v>
      </c>
      <c r="L456" s="39">
        <v>0</v>
      </c>
      <c r="M456" s="44">
        <f>SUM(テーブル22[[#This Row],[1月]:[3月]])</f>
        <v>0</v>
      </c>
      <c r="N456" s="41"/>
      <c r="O456" s="39"/>
      <c r="P45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6" s="42">
        <v>0</v>
      </c>
      <c r="R456" s="42">
        <v>0</v>
      </c>
      <c r="S456" s="42">
        <v>0</v>
      </c>
      <c r="T456" s="42">
        <f>SUM(テーブル22[[#This Row],[4月]:[6月]])</f>
        <v>0</v>
      </c>
      <c r="U456" s="41"/>
      <c r="V456" s="42"/>
      <c r="W456" s="42">
        <f>IF(テーブル22[[#This Row],[1-3月残高]]="",テーブル22[[#This Row],[4-6月計]]-テーブル22[[#This Row],[入金額2]],IF(テーブル22[[#This Row],[1-3月残高]]&gt;0,テーブル22[[#This Row],[1-3月残高]]+テーブル22[[#This Row],[4-6月計]]-テーブル22[[#This Row],[入金額2]]))</f>
        <v>0</v>
      </c>
      <c r="X456" s="42"/>
      <c r="Y456" s="42"/>
      <c r="Z456" s="42"/>
      <c r="AA456" s="42">
        <f>SUM(テーブル22[[#This Row],[7月]:[9月]])</f>
        <v>0</v>
      </c>
      <c r="AB456" s="41"/>
      <c r="AC456" s="42"/>
      <c r="AD456" s="42">
        <f>IF(テーブル22[[#This Row],[1-6月残高]]=0,テーブル22[[#This Row],[7-9月計]]-テーブル22[[#This Row],[入金額3]],IF(テーブル22[[#This Row],[1-6月残高]]&gt;0,テーブル22[[#This Row],[1-6月残高]]+テーブル22[[#This Row],[7-9月計]]-テーブル22[[#This Row],[入金額3]]))</f>
        <v>0</v>
      </c>
      <c r="AE456" s="42"/>
      <c r="AF456" s="42"/>
      <c r="AG456" s="42"/>
      <c r="AH456" s="42">
        <f>SUM(テーブル22[[#This Row],[10月]:[12月]])</f>
        <v>0</v>
      </c>
      <c r="AI456" s="41"/>
      <c r="AJ456" s="42"/>
      <c r="AK456" s="42">
        <f>IF(テーブル22[[#This Row],[1-9月残高]]=0,テーブル22[[#This Row],[10-12月計]]-テーブル22[[#This Row],[入金額4]],IF(テーブル22[[#This Row],[1-9月残高]]&gt;0,テーブル22[[#This Row],[1-9月残高]]+テーブル22[[#This Row],[10-12月計]]-テーブル22[[#This Row],[入金額4]]))</f>
        <v>0</v>
      </c>
      <c r="AL456" s="42">
        <f>SUM(テーブル22[[#This Row],[1-3月計]],テーブル22[[#This Row],[4-6月計]],テーブル22[[#This Row],[7-9月計]],テーブル22[[#This Row],[10-12月計]]-テーブル22[[#This Row],[入金合計]])</f>
        <v>0</v>
      </c>
      <c r="AM456" s="42">
        <f>SUM(テーブル22[[#This Row],[入金額]],テーブル22[[#This Row],[入金額2]],テーブル22[[#This Row],[入金額3]],テーブル22[[#This Row],[入金額4]])</f>
        <v>0</v>
      </c>
      <c r="AN456" s="38">
        <f t="shared" si="6"/>
        <v>0</v>
      </c>
    </row>
    <row r="457" spans="1:40" hidden="1" x14ac:dyDescent="0.15">
      <c r="A457" s="43">
        <v>2413</v>
      </c>
      <c r="B457" s="38"/>
      <c r="C457" s="43"/>
      <c r="D457" s="79" t="s">
        <v>210</v>
      </c>
      <c r="E457" s="37" t="s">
        <v>143</v>
      </c>
      <c r="F457" s="37" t="s">
        <v>1427</v>
      </c>
      <c r="G457" s="37" t="s">
        <v>210</v>
      </c>
      <c r="H457" s="37"/>
      <c r="I457" s="38" t="s">
        <v>1878</v>
      </c>
      <c r="J457" s="39">
        <v>0</v>
      </c>
      <c r="K457" s="39">
        <v>0</v>
      </c>
      <c r="L457" s="39">
        <v>0</v>
      </c>
      <c r="M457" s="44">
        <f>SUM(テーブル22[[#This Row],[1月]:[3月]])</f>
        <v>0</v>
      </c>
      <c r="N457" s="41"/>
      <c r="O457" s="39"/>
      <c r="P4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7" s="42">
        <v>0</v>
      </c>
      <c r="R457" s="42">
        <v>0</v>
      </c>
      <c r="S457" s="42">
        <v>0</v>
      </c>
      <c r="T457" s="42">
        <f>SUM(テーブル22[[#This Row],[4月]:[6月]])</f>
        <v>0</v>
      </c>
      <c r="U457" s="41"/>
      <c r="V457" s="42"/>
      <c r="W457" s="42">
        <f>IF(テーブル22[[#This Row],[1-3月残高]]="",テーブル22[[#This Row],[4-6月計]]-テーブル22[[#This Row],[入金額2]],IF(テーブル22[[#This Row],[1-3月残高]]&gt;0,テーブル22[[#This Row],[1-3月残高]]+テーブル22[[#This Row],[4-6月計]]-テーブル22[[#This Row],[入金額2]]))</f>
        <v>0</v>
      </c>
      <c r="X457" s="42"/>
      <c r="Y457" s="42"/>
      <c r="Z457" s="42"/>
      <c r="AA457" s="42">
        <f>SUM(テーブル22[[#This Row],[7月]:[9月]])</f>
        <v>0</v>
      </c>
      <c r="AB457" s="41"/>
      <c r="AC457" s="42"/>
      <c r="AD457" s="42">
        <f>IF(テーブル22[[#This Row],[1-6月残高]]=0,テーブル22[[#This Row],[7-9月計]]-テーブル22[[#This Row],[入金額3]],IF(テーブル22[[#This Row],[1-6月残高]]&gt;0,テーブル22[[#This Row],[1-6月残高]]+テーブル22[[#This Row],[7-9月計]]-テーブル22[[#This Row],[入金額3]]))</f>
        <v>0</v>
      </c>
      <c r="AE457" s="42"/>
      <c r="AF457" s="42"/>
      <c r="AG457" s="42"/>
      <c r="AH457" s="42">
        <f>SUM(テーブル22[[#This Row],[10月]:[12月]])</f>
        <v>0</v>
      </c>
      <c r="AI457" s="41"/>
      <c r="AJ457" s="42"/>
      <c r="AK457" s="42">
        <f>IF(テーブル22[[#This Row],[1-9月残高]]=0,テーブル22[[#This Row],[10-12月計]]-テーブル22[[#This Row],[入金額4]],IF(テーブル22[[#This Row],[1-9月残高]]&gt;0,テーブル22[[#This Row],[1-9月残高]]+テーブル22[[#This Row],[10-12月計]]-テーブル22[[#This Row],[入金額4]]))</f>
        <v>0</v>
      </c>
      <c r="AL457" s="42">
        <f>SUM(テーブル22[[#This Row],[1-3月計]],テーブル22[[#This Row],[4-6月計]],テーブル22[[#This Row],[7-9月計]],テーブル22[[#This Row],[10-12月計]]-テーブル22[[#This Row],[入金合計]])</f>
        <v>0</v>
      </c>
      <c r="AM457" s="42">
        <f>SUM(テーブル22[[#This Row],[入金額]],テーブル22[[#This Row],[入金額2]],テーブル22[[#This Row],[入金額3]],テーブル22[[#This Row],[入金額4]])</f>
        <v>0</v>
      </c>
      <c r="AN457" s="38">
        <f t="shared" si="6"/>
        <v>0</v>
      </c>
    </row>
    <row r="458" spans="1:40" hidden="1" x14ac:dyDescent="0.15">
      <c r="A458" s="43">
        <v>2414</v>
      </c>
      <c r="B458" s="38"/>
      <c r="C458" s="43"/>
      <c r="D458" s="79" t="s">
        <v>1430</v>
      </c>
      <c r="E458" s="37" t="s">
        <v>143</v>
      </c>
      <c r="F458" s="37" t="s">
        <v>1427</v>
      </c>
      <c r="G458" s="37" t="s">
        <v>1430</v>
      </c>
      <c r="H458" s="37"/>
      <c r="I458" s="38" t="s">
        <v>1878</v>
      </c>
      <c r="J458" s="39">
        <v>0</v>
      </c>
      <c r="K458" s="39">
        <v>0</v>
      </c>
      <c r="L458" s="39">
        <v>0</v>
      </c>
      <c r="M458" s="44">
        <f>SUM(テーブル22[[#This Row],[1月]:[3月]])</f>
        <v>0</v>
      </c>
      <c r="N458" s="41"/>
      <c r="O458" s="39"/>
      <c r="P45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8" s="42">
        <v>0</v>
      </c>
      <c r="R458" s="42">
        <v>0</v>
      </c>
      <c r="S458" s="42">
        <v>0</v>
      </c>
      <c r="T458" s="42">
        <f>SUM(テーブル22[[#This Row],[4月]:[6月]])</f>
        <v>0</v>
      </c>
      <c r="U458" s="41"/>
      <c r="V458" s="42"/>
      <c r="W458" s="42">
        <f>IF(テーブル22[[#This Row],[1-3月残高]]="",テーブル22[[#This Row],[4-6月計]]-テーブル22[[#This Row],[入金額2]],IF(テーブル22[[#This Row],[1-3月残高]]&gt;0,テーブル22[[#This Row],[1-3月残高]]+テーブル22[[#This Row],[4-6月計]]-テーブル22[[#This Row],[入金額2]]))</f>
        <v>0</v>
      </c>
      <c r="X458" s="42"/>
      <c r="Y458" s="42"/>
      <c r="Z458" s="42"/>
      <c r="AA458" s="42">
        <f>SUM(テーブル22[[#This Row],[7月]:[9月]])</f>
        <v>0</v>
      </c>
      <c r="AB458" s="41"/>
      <c r="AC458" s="42"/>
      <c r="AD458" s="42">
        <f>IF(テーブル22[[#This Row],[1-6月残高]]=0,テーブル22[[#This Row],[7-9月計]]-テーブル22[[#This Row],[入金額3]],IF(テーブル22[[#This Row],[1-6月残高]]&gt;0,テーブル22[[#This Row],[1-6月残高]]+テーブル22[[#This Row],[7-9月計]]-テーブル22[[#This Row],[入金額3]]))</f>
        <v>0</v>
      </c>
      <c r="AE458" s="42"/>
      <c r="AF458" s="42"/>
      <c r="AG458" s="42"/>
      <c r="AH458" s="42">
        <f>SUM(テーブル22[[#This Row],[10月]:[12月]])</f>
        <v>0</v>
      </c>
      <c r="AI458" s="41"/>
      <c r="AJ458" s="42"/>
      <c r="AK458" s="42">
        <f>IF(テーブル22[[#This Row],[1-9月残高]]=0,テーブル22[[#This Row],[10-12月計]]-テーブル22[[#This Row],[入金額4]],IF(テーブル22[[#This Row],[1-9月残高]]&gt;0,テーブル22[[#This Row],[1-9月残高]]+テーブル22[[#This Row],[10-12月計]]-テーブル22[[#This Row],[入金額4]]))</f>
        <v>0</v>
      </c>
      <c r="AL458" s="42">
        <f>SUM(テーブル22[[#This Row],[1-3月計]],テーブル22[[#This Row],[4-6月計]],テーブル22[[#This Row],[7-9月計]],テーブル22[[#This Row],[10-12月計]]-テーブル22[[#This Row],[入金合計]])</f>
        <v>0</v>
      </c>
      <c r="AM458" s="42">
        <f>SUM(テーブル22[[#This Row],[入金額]],テーブル22[[#This Row],[入金額2]],テーブル22[[#This Row],[入金額3]],テーブル22[[#This Row],[入金額4]])</f>
        <v>0</v>
      </c>
      <c r="AN458" s="38">
        <f t="shared" si="6"/>
        <v>0</v>
      </c>
    </row>
    <row r="459" spans="1:40" hidden="1" x14ac:dyDescent="0.15">
      <c r="A459" s="43">
        <v>2415</v>
      </c>
      <c r="B459" s="38"/>
      <c r="C459" s="43"/>
      <c r="D459" s="79" t="s">
        <v>1431</v>
      </c>
      <c r="E459" s="37" t="s">
        <v>143</v>
      </c>
      <c r="F459" s="37" t="s">
        <v>1427</v>
      </c>
      <c r="G459" s="37" t="s">
        <v>1431</v>
      </c>
      <c r="H459" s="37"/>
      <c r="I459" s="38" t="s">
        <v>1878</v>
      </c>
      <c r="J459" s="39">
        <v>330</v>
      </c>
      <c r="K459" s="39">
        <v>480</v>
      </c>
      <c r="L459" s="39">
        <v>255</v>
      </c>
      <c r="M459" s="44">
        <f>SUM(テーブル22[[#This Row],[1月]:[3月]])</f>
        <v>1065</v>
      </c>
      <c r="N459" s="41">
        <v>41394</v>
      </c>
      <c r="O459" s="39">
        <v>1065</v>
      </c>
      <c r="P4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59" s="42">
        <v>510</v>
      </c>
      <c r="R459" s="42">
        <v>930</v>
      </c>
      <c r="S459" s="42">
        <v>660</v>
      </c>
      <c r="T459" s="42">
        <f>SUM(テーブル22[[#This Row],[4月]:[6月]])</f>
        <v>2100</v>
      </c>
      <c r="U459" s="41"/>
      <c r="V459" s="42"/>
      <c r="W459" s="42">
        <f>IF(テーブル22[[#This Row],[1-3月残高]]="",テーブル22[[#This Row],[4-6月計]]-テーブル22[[#This Row],[入金額2]],IF(テーブル22[[#This Row],[1-3月残高]]&gt;0,テーブル22[[#This Row],[1-3月残高]]+テーブル22[[#This Row],[4-6月計]]-テーブル22[[#This Row],[入金額2]]))</f>
        <v>2100</v>
      </c>
      <c r="X459" s="42"/>
      <c r="Y459" s="42"/>
      <c r="Z459" s="42"/>
      <c r="AA459" s="42">
        <f>SUM(テーブル22[[#This Row],[7月]:[9月]])</f>
        <v>0</v>
      </c>
      <c r="AB459" s="41"/>
      <c r="AC459" s="42"/>
      <c r="AD459" s="42">
        <f>IF(テーブル22[[#This Row],[1-6月残高]]=0,テーブル22[[#This Row],[7-9月計]]-テーブル22[[#This Row],[入金額3]],IF(テーブル22[[#This Row],[1-6月残高]]&gt;0,テーブル22[[#This Row],[1-6月残高]]+テーブル22[[#This Row],[7-9月計]]-テーブル22[[#This Row],[入金額3]]))</f>
        <v>2100</v>
      </c>
      <c r="AE459" s="42"/>
      <c r="AF459" s="42"/>
      <c r="AG459" s="42"/>
      <c r="AH459" s="42">
        <f>SUM(テーブル22[[#This Row],[10月]:[12月]])</f>
        <v>0</v>
      </c>
      <c r="AI459" s="41"/>
      <c r="AJ459" s="42"/>
      <c r="AK459" s="42">
        <f>IF(テーブル22[[#This Row],[1-9月残高]]=0,テーブル22[[#This Row],[10-12月計]]-テーブル22[[#This Row],[入金額4]],IF(テーブル22[[#This Row],[1-9月残高]]&gt;0,テーブル22[[#This Row],[1-9月残高]]+テーブル22[[#This Row],[10-12月計]]-テーブル22[[#This Row],[入金額4]]))</f>
        <v>2100</v>
      </c>
      <c r="AL459" s="42">
        <f>SUM(テーブル22[[#This Row],[1-3月計]],テーブル22[[#This Row],[4-6月計]],テーブル22[[#This Row],[7-9月計]],テーブル22[[#This Row],[10-12月計]]-テーブル22[[#This Row],[入金合計]])</f>
        <v>2100</v>
      </c>
      <c r="AM459" s="42">
        <f>SUM(テーブル22[[#This Row],[入金額]],テーブル22[[#This Row],[入金額2]],テーブル22[[#This Row],[入金額3]],テーブル22[[#This Row],[入金額4]])</f>
        <v>1065</v>
      </c>
      <c r="AN459" s="38">
        <f t="shared" si="6"/>
        <v>3165</v>
      </c>
    </row>
    <row r="460" spans="1:40" hidden="1" x14ac:dyDescent="0.15">
      <c r="A460" s="43">
        <v>2417</v>
      </c>
      <c r="B460" s="38"/>
      <c r="C460" s="43"/>
      <c r="D460" s="79" t="s">
        <v>1432</v>
      </c>
      <c r="E460" s="37" t="s">
        <v>143</v>
      </c>
      <c r="F460" s="37" t="s">
        <v>1427</v>
      </c>
      <c r="G460" s="37" t="s">
        <v>1432</v>
      </c>
      <c r="H460" s="37"/>
      <c r="I460" s="38" t="s">
        <v>1878</v>
      </c>
      <c r="J460" s="39">
        <v>0</v>
      </c>
      <c r="K460" s="39">
        <v>0</v>
      </c>
      <c r="L460" s="39">
        <v>0</v>
      </c>
      <c r="M460" s="44">
        <f>SUM(テーブル22[[#This Row],[1月]:[3月]])</f>
        <v>0</v>
      </c>
      <c r="N460" s="41"/>
      <c r="O460" s="39"/>
      <c r="P4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0" s="42">
        <v>0</v>
      </c>
      <c r="R460" s="42">
        <v>0</v>
      </c>
      <c r="S460" s="42">
        <v>0</v>
      </c>
      <c r="T460" s="42">
        <f>SUM(テーブル22[[#This Row],[4月]:[6月]])</f>
        <v>0</v>
      </c>
      <c r="U460" s="41"/>
      <c r="V460" s="42"/>
      <c r="W460" s="42">
        <f>IF(テーブル22[[#This Row],[1-3月残高]]="",テーブル22[[#This Row],[4-6月計]]-テーブル22[[#This Row],[入金額2]],IF(テーブル22[[#This Row],[1-3月残高]]&gt;0,テーブル22[[#This Row],[1-3月残高]]+テーブル22[[#This Row],[4-6月計]]-テーブル22[[#This Row],[入金額2]]))</f>
        <v>0</v>
      </c>
      <c r="X460" s="42"/>
      <c r="Y460" s="42"/>
      <c r="Z460" s="42"/>
      <c r="AA460" s="42">
        <f>SUM(テーブル22[[#This Row],[7月]:[9月]])</f>
        <v>0</v>
      </c>
      <c r="AB460" s="41"/>
      <c r="AC460" s="42"/>
      <c r="AD460" s="42">
        <f>IF(テーブル22[[#This Row],[1-6月残高]]=0,テーブル22[[#This Row],[7-9月計]]-テーブル22[[#This Row],[入金額3]],IF(テーブル22[[#This Row],[1-6月残高]]&gt;0,テーブル22[[#This Row],[1-6月残高]]+テーブル22[[#This Row],[7-9月計]]-テーブル22[[#This Row],[入金額3]]))</f>
        <v>0</v>
      </c>
      <c r="AE460" s="42"/>
      <c r="AF460" s="42"/>
      <c r="AG460" s="42"/>
      <c r="AH460" s="42">
        <f>SUM(テーブル22[[#This Row],[10月]:[12月]])</f>
        <v>0</v>
      </c>
      <c r="AI460" s="41"/>
      <c r="AJ460" s="42"/>
      <c r="AK460" s="42">
        <f>IF(テーブル22[[#This Row],[1-9月残高]]=0,テーブル22[[#This Row],[10-12月計]]-テーブル22[[#This Row],[入金額4]],IF(テーブル22[[#This Row],[1-9月残高]]&gt;0,テーブル22[[#This Row],[1-9月残高]]+テーブル22[[#This Row],[10-12月計]]-テーブル22[[#This Row],[入金額4]]))</f>
        <v>0</v>
      </c>
      <c r="AL460" s="42">
        <f>SUM(テーブル22[[#This Row],[1-3月計]],テーブル22[[#This Row],[4-6月計]],テーブル22[[#This Row],[7-9月計]],テーブル22[[#This Row],[10-12月計]]-テーブル22[[#This Row],[入金合計]])</f>
        <v>0</v>
      </c>
      <c r="AM460" s="42">
        <f>SUM(テーブル22[[#This Row],[入金額]],テーブル22[[#This Row],[入金額2]],テーブル22[[#This Row],[入金額3]],テーブル22[[#This Row],[入金額4]])</f>
        <v>0</v>
      </c>
      <c r="AN460" s="38">
        <f t="shared" ref="AN460:AN523" si="7">M460+T460+AA460+AH460</f>
        <v>0</v>
      </c>
    </row>
    <row r="461" spans="1:40" hidden="1" x14ac:dyDescent="0.15">
      <c r="A461" s="43">
        <v>2418</v>
      </c>
      <c r="B461" s="38"/>
      <c r="C461" s="43"/>
      <c r="D461" s="79" t="s">
        <v>209</v>
      </c>
      <c r="E461" s="37" t="s">
        <v>143</v>
      </c>
      <c r="F461" s="37" t="s">
        <v>1427</v>
      </c>
      <c r="G461" s="37" t="s">
        <v>209</v>
      </c>
      <c r="H461" s="37"/>
      <c r="I461" s="38" t="s">
        <v>1878</v>
      </c>
      <c r="J461" s="39">
        <v>90</v>
      </c>
      <c r="K461" s="39">
        <v>30</v>
      </c>
      <c r="L461" s="39">
        <v>60</v>
      </c>
      <c r="M461" s="44">
        <f>SUM(テーブル22[[#This Row],[1月]:[3月]])</f>
        <v>180</v>
      </c>
      <c r="N461" s="41">
        <v>41394</v>
      </c>
      <c r="O461" s="39">
        <v>180</v>
      </c>
      <c r="P4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1" s="42">
        <v>180</v>
      </c>
      <c r="R461" s="42">
        <v>60</v>
      </c>
      <c r="S461" s="42">
        <v>60</v>
      </c>
      <c r="T461" s="42">
        <f>SUM(テーブル22[[#This Row],[4月]:[6月]])</f>
        <v>300</v>
      </c>
      <c r="U461" s="41"/>
      <c r="V461" s="42"/>
      <c r="W461" s="42">
        <f>IF(テーブル22[[#This Row],[1-3月残高]]="",テーブル22[[#This Row],[4-6月計]]-テーブル22[[#This Row],[入金額2]],IF(テーブル22[[#This Row],[1-3月残高]]&gt;0,テーブル22[[#This Row],[1-3月残高]]+テーブル22[[#This Row],[4-6月計]]-テーブル22[[#This Row],[入金額2]]))</f>
        <v>300</v>
      </c>
      <c r="X461" s="42"/>
      <c r="Y461" s="42"/>
      <c r="Z461" s="42"/>
      <c r="AA461" s="42">
        <f>SUM(テーブル22[[#This Row],[7月]:[9月]])</f>
        <v>0</v>
      </c>
      <c r="AB461" s="41"/>
      <c r="AC461" s="42"/>
      <c r="AD461" s="42">
        <f>IF(テーブル22[[#This Row],[1-6月残高]]=0,テーブル22[[#This Row],[7-9月計]]-テーブル22[[#This Row],[入金額3]],IF(テーブル22[[#This Row],[1-6月残高]]&gt;0,テーブル22[[#This Row],[1-6月残高]]+テーブル22[[#This Row],[7-9月計]]-テーブル22[[#This Row],[入金額3]]))</f>
        <v>300</v>
      </c>
      <c r="AE461" s="42"/>
      <c r="AF461" s="42"/>
      <c r="AG461" s="42"/>
      <c r="AH461" s="42">
        <f>SUM(テーブル22[[#This Row],[10月]:[12月]])</f>
        <v>0</v>
      </c>
      <c r="AI461" s="41"/>
      <c r="AJ461" s="42"/>
      <c r="AK461" s="42">
        <f>IF(テーブル22[[#This Row],[1-9月残高]]=0,テーブル22[[#This Row],[10-12月計]]-テーブル22[[#This Row],[入金額4]],IF(テーブル22[[#This Row],[1-9月残高]]&gt;0,テーブル22[[#This Row],[1-9月残高]]+テーブル22[[#This Row],[10-12月計]]-テーブル22[[#This Row],[入金額4]]))</f>
        <v>300</v>
      </c>
      <c r="AL461" s="42">
        <f>SUM(テーブル22[[#This Row],[1-3月計]],テーブル22[[#This Row],[4-6月計]],テーブル22[[#This Row],[7-9月計]],テーブル22[[#This Row],[10-12月計]]-テーブル22[[#This Row],[入金合計]])</f>
        <v>300</v>
      </c>
      <c r="AM461" s="42">
        <f>SUM(テーブル22[[#This Row],[入金額]],テーブル22[[#This Row],[入金額2]],テーブル22[[#This Row],[入金額3]],テーブル22[[#This Row],[入金額4]])</f>
        <v>180</v>
      </c>
      <c r="AN461" s="38">
        <f t="shared" si="7"/>
        <v>480</v>
      </c>
    </row>
    <row r="462" spans="1:40" hidden="1" x14ac:dyDescent="0.15">
      <c r="A462" s="43">
        <v>2421</v>
      </c>
      <c r="B462" s="38"/>
      <c r="C462" s="43"/>
      <c r="D462" s="79" t="s">
        <v>162</v>
      </c>
      <c r="E462" s="37" t="s">
        <v>143</v>
      </c>
      <c r="F462" s="37" t="s">
        <v>1427</v>
      </c>
      <c r="G462" s="37" t="s">
        <v>162</v>
      </c>
      <c r="H462" s="37"/>
      <c r="I462" s="38" t="s">
        <v>1878</v>
      </c>
      <c r="J462" s="39">
        <v>0</v>
      </c>
      <c r="K462" s="39">
        <v>0</v>
      </c>
      <c r="L462" s="39">
        <v>0</v>
      </c>
      <c r="M462" s="44">
        <f>SUM(テーブル22[[#This Row],[1月]:[3月]])</f>
        <v>0</v>
      </c>
      <c r="N462" s="41"/>
      <c r="O462" s="39"/>
      <c r="P4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2" s="42">
        <v>0</v>
      </c>
      <c r="R462" s="42">
        <v>0</v>
      </c>
      <c r="S462" s="42">
        <v>0</v>
      </c>
      <c r="T462" s="42">
        <f>SUM(テーブル22[[#This Row],[4月]:[6月]])</f>
        <v>0</v>
      </c>
      <c r="U462" s="41"/>
      <c r="V462" s="42"/>
      <c r="W462" s="42">
        <f>IF(テーブル22[[#This Row],[1-3月残高]]="",テーブル22[[#This Row],[4-6月計]]-テーブル22[[#This Row],[入金額2]],IF(テーブル22[[#This Row],[1-3月残高]]&gt;0,テーブル22[[#This Row],[1-3月残高]]+テーブル22[[#This Row],[4-6月計]]-テーブル22[[#This Row],[入金額2]]))</f>
        <v>0</v>
      </c>
      <c r="X462" s="42"/>
      <c r="Y462" s="42"/>
      <c r="Z462" s="42"/>
      <c r="AA462" s="42">
        <f>SUM(テーブル22[[#This Row],[7月]:[9月]])</f>
        <v>0</v>
      </c>
      <c r="AB462" s="41"/>
      <c r="AC462" s="42"/>
      <c r="AD462" s="42">
        <f>IF(テーブル22[[#This Row],[1-6月残高]]=0,テーブル22[[#This Row],[7-9月計]]-テーブル22[[#This Row],[入金額3]],IF(テーブル22[[#This Row],[1-6月残高]]&gt;0,テーブル22[[#This Row],[1-6月残高]]+テーブル22[[#This Row],[7-9月計]]-テーブル22[[#This Row],[入金額3]]))</f>
        <v>0</v>
      </c>
      <c r="AE462" s="42"/>
      <c r="AF462" s="42"/>
      <c r="AG462" s="42"/>
      <c r="AH462" s="42">
        <f>SUM(テーブル22[[#This Row],[10月]:[12月]])</f>
        <v>0</v>
      </c>
      <c r="AI462" s="41"/>
      <c r="AJ462" s="42"/>
      <c r="AK462" s="42">
        <f>IF(テーブル22[[#This Row],[1-9月残高]]=0,テーブル22[[#This Row],[10-12月計]]-テーブル22[[#This Row],[入金額4]],IF(テーブル22[[#This Row],[1-9月残高]]&gt;0,テーブル22[[#This Row],[1-9月残高]]+テーブル22[[#This Row],[10-12月計]]-テーブル22[[#This Row],[入金額4]]))</f>
        <v>0</v>
      </c>
      <c r="AL462" s="42">
        <f>SUM(テーブル22[[#This Row],[1-3月計]],テーブル22[[#This Row],[4-6月計]],テーブル22[[#This Row],[7-9月計]],テーブル22[[#This Row],[10-12月計]]-テーブル22[[#This Row],[入金合計]])</f>
        <v>0</v>
      </c>
      <c r="AM462" s="42">
        <f>SUM(テーブル22[[#This Row],[入金額]],テーブル22[[#This Row],[入金額2]],テーブル22[[#This Row],[入金額3]],テーブル22[[#This Row],[入金額4]])</f>
        <v>0</v>
      </c>
      <c r="AN462" s="38">
        <f t="shared" si="7"/>
        <v>0</v>
      </c>
    </row>
    <row r="463" spans="1:40" hidden="1" x14ac:dyDescent="0.15">
      <c r="A463" s="43">
        <v>2423</v>
      </c>
      <c r="B463" s="38"/>
      <c r="C463" s="43"/>
      <c r="D463" s="79" t="s">
        <v>206</v>
      </c>
      <c r="E463" s="37" t="s">
        <v>143</v>
      </c>
      <c r="F463" s="37" t="s">
        <v>1427</v>
      </c>
      <c r="G463" s="37" t="s">
        <v>206</v>
      </c>
      <c r="H463" s="37"/>
      <c r="I463" s="38" t="s">
        <v>1878</v>
      </c>
      <c r="J463" s="39">
        <v>0</v>
      </c>
      <c r="K463" s="39">
        <v>0</v>
      </c>
      <c r="L463" s="39">
        <v>0</v>
      </c>
      <c r="M463" s="44">
        <f>SUM(テーブル22[[#This Row],[1月]:[3月]])</f>
        <v>0</v>
      </c>
      <c r="N463" s="41"/>
      <c r="O463" s="39"/>
      <c r="P4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3" s="42">
        <v>0</v>
      </c>
      <c r="R463" s="42">
        <v>0</v>
      </c>
      <c r="S463" s="42">
        <v>0</v>
      </c>
      <c r="T463" s="42">
        <f>SUM(テーブル22[[#This Row],[4月]:[6月]])</f>
        <v>0</v>
      </c>
      <c r="U463" s="41"/>
      <c r="V463" s="42"/>
      <c r="W463" s="42">
        <f>IF(テーブル22[[#This Row],[1-3月残高]]="",テーブル22[[#This Row],[4-6月計]]-テーブル22[[#This Row],[入金額2]],IF(テーブル22[[#This Row],[1-3月残高]]&gt;0,テーブル22[[#This Row],[1-3月残高]]+テーブル22[[#This Row],[4-6月計]]-テーブル22[[#This Row],[入金額2]]))</f>
        <v>0</v>
      </c>
      <c r="X463" s="42"/>
      <c r="Y463" s="42"/>
      <c r="Z463" s="42"/>
      <c r="AA463" s="42">
        <f>SUM(テーブル22[[#This Row],[7月]:[9月]])</f>
        <v>0</v>
      </c>
      <c r="AB463" s="41"/>
      <c r="AC463" s="42"/>
      <c r="AD463" s="42">
        <f>IF(テーブル22[[#This Row],[1-6月残高]]=0,テーブル22[[#This Row],[7-9月計]]-テーブル22[[#This Row],[入金額3]],IF(テーブル22[[#This Row],[1-6月残高]]&gt;0,テーブル22[[#This Row],[1-6月残高]]+テーブル22[[#This Row],[7-9月計]]-テーブル22[[#This Row],[入金額3]]))</f>
        <v>0</v>
      </c>
      <c r="AE463" s="42"/>
      <c r="AF463" s="42"/>
      <c r="AG463" s="42"/>
      <c r="AH463" s="42">
        <f>SUM(テーブル22[[#This Row],[10月]:[12月]])</f>
        <v>0</v>
      </c>
      <c r="AI463" s="41"/>
      <c r="AJ463" s="42"/>
      <c r="AK463" s="42">
        <f>IF(テーブル22[[#This Row],[1-9月残高]]=0,テーブル22[[#This Row],[10-12月計]]-テーブル22[[#This Row],[入金額4]],IF(テーブル22[[#This Row],[1-9月残高]]&gt;0,テーブル22[[#This Row],[1-9月残高]]+テーブル22[[#This Row],[10-12月計]]-テーブル22[[#This Row],[入金額4]]))</f>
        <v>0</v>
      </c>
      <c r="AL463" s="42">
        <f>SUM(テーブル22[[#This Row],[1-3月計]],テーブル22[[#This Row],[4-6月計]],テーブル22[[#This Row],[7-9月計]],テーブル22[[#This Row],[10-12月計]]-テーブル22[[#This Row],[入金合計]])</f>
        <v>0</v>
      </c>
      <c r="AM463" s="42">
        <f>SUM(テーブル22[[#This Row],[入金額]],テーブル22[[#This Row],[入金額2]],テーブル22[[#This Row],[入金額3]],テーブル22[[#This Row],[入金額4]])</f>
        <v>0</v>
      </c>
      <c r="AN463" s="38">
        <f t="shared" si="7"/>
        <v>0</v>
      </c>
    </row>
    <row r="464" spans="1:40" hidden="1" x14ac:dyDescent="0.15">
      <c r="A464" s="43">
        <v>2424</v>
      </c>
      <c r="B464" s="38"/>
      <c r="C464" s="43"/>
      <c r="D464" s="79" t="s">
        <v>1433</v>
      </c>
      <c r="E464" s="37" t="s">
        <v>143</v>
      </c>
      <c r="F464" s="37" t="s">
        <v>1427</v>
      </c>
      <c r="G464" s="37" t="s">
        <v>1433</v>
      </c>
      <c r="H464" s="37"/>
      <c r="I464" s="38" t="s">
        <v>1878</v>
      </c>
      <c r="J464" s="39">
        <v>0</v>
      </c>
      <c r="K464" s="39">
        <v>0</v>
      </c>
      <c r="L464" s="39">
        <v>0</v>
      </c>
      <c r="M464" s="44">
        <f>SUM(テーブル22[[#This Row],[1月]:[3月]])</f>
        <v>0</v>
      </c>
      <c r="N464" s="41"/>
      <c r="O464" s="39"/>
      <c r="P4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4" s="42">
        <v>0</v>
      </c>
      <c r="R464" s="42">
        <v>0</v>
      </c>
      <c r="S464" s="42">
        <v>0</v>
      </c>
      <c r="T464" s="42">
        <f>SUM(テーブル22[[#This Row],[4月]:[6月]])</f>
        <v>0</v>
      </c>
      <c r="U464" s="41"/>
      <c r="V464" s="42"/>
      <c r="W464" s="42">
        <f>IF(テーブル22[[#This Row],[1-3月残高]]="",テーブル22[[#This Row],[4-6月計]]-テーブル22[[#This Row],[入金額2]],IF(テーブル22[[#This Row],[1-3月残高]]&gt;0,テーブル22[[#This Row],[1-3月残高]]+テーブル22[[#This Row],[4-6月計]]-テーブル22[[#This Row],[入金額2]]))</f>
        <v>0</v>
      </c>
      <c r="X464" s="42"/>
      <c r="Y464" s="42"/>
      <c r="Z464" s="42"/>
      <c r="AA464" s="42">
        <f>SUM(テーブル22[[#This Row],[7月]:[9月]])</f>
        <v>0</v>
      </c>
      <c r="AB464" s="41"/>
      <c r="AC464" s="42"/>
      <c r="AD464" s="42">
        <f>IF(テーブル22[[#This Row],[1-6月残高]]=0,テーブル22[[#This Row],[7-9月計]]-テーブル22[[#This Row],[入金額3]],IF(テーブル22[[#This Row],[1-6月残高]]&gt;0,テーブル22[[#This Row],[1-6月残高]]+テーブル22[[#This Row],[7-9月計]]-テーブル22[[#This Row],[入金額3]]))</f>
        <v>0</v>
      </c>
      <c r="AE464" s="42"/>
      <c r="AF464" s="42"/>
      <c r="AG464" s="42"/>
      <c r="AH464" s="42">
        <f>SUM(テーブル22[[#This Row],[10月]:[12月]])</f>
        <v>0</v>
      </c>
      <c r="AI464" s="41"/>
      <c r="AJ464" s="42"/>
      <c r="AK464" s="42">
        <f>IF(テーブル22[[#This Row],[1-9月残高]]=0,テーブル22[[#This Row],[10-12月計]]-テーブル22[[#This Row],[入金額4]],IF(テーブル22[[#This Row],[1-9月残高]]&gt;0,テーブル22[[#This Row],[1-9月残高]]+テーブル22[[#This Row],[10-12月計]]-テーブル22[[#This Row],[入金額4]]))</f>
        <v>0</v>
      </c>
      <c r="AL464" s="42">
        <f>SUM(テーブル22[[#This Row],[1-3月計]],テーブル22[[#This Row],[4-6月計]],テーブル22[[#This Row],[7-9月計]],テーブル22[[#This Row],[10-12月計]]-テーブル22[[#This Row],[入金合計]])</f>
        <v>0</v>
      </c>
      <c r="AM464" s="42">
        <f>SUM(テーブル22[[#This Row],[入金額]],テーブル22[[#This Row],[入金額2]],テーブル22[[#This Row],[入金額3]],テーブル22[[#This Row],[入金額4]])</f>
        <v>0</v>
      </c>
      <c r="AN464" s="38">
        <f t="shared" si="7"/>
        <v>0</v>
      </c>
    </row>
    <row r="465" spans="1:40" hidden="1" x14ac:dyDescent="0.15">
      <c r="A465" s="43">
        <v>2425</v>
      </c>
      <c r="B465" s="38"/>
      <c r="C465" s="43"/>
      <c r="D465" s="79" t="s">
        <v>1434</v>
      </c>
      <c r="E465" s="37" t="s">
        <v>143</v>
      </c>
      <c r="F465" s="37" t="s">
        <v>1427</v>
      </c>
      <c r="G465" s="37" t="s">
        <v>1434</v>
      </c>
      <c r="H465" s="37"/>
      <c r="I465" s="38" t="s">
        <v>1878</v>
      </c>
      <c r="J465" s="39">
        <v>0</v>
      </c>
      <c r="K465" s="39">
        <v>0</v>
      </c>
      <c r="L465" s="39">
        <v>0</v>
      </c>
      <c r="M465" s="44">
        <f>SUM(テーブル22[[#This Row],[1月]:[3月]])</f>
        <v>0</v>
      </c>
      <c r="N465" s="41"/>
      <c r="O465" s="39"/>
      <c r="P4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5" s="42">
        <v>0</v>
      </c>
      <c r="R465" s="42">
        <v>0</v>
      </c>
      <c r="S465" s="42">
        <v>0</v>
      </c>
      <c r="T465" s="42">
        <f>SUM(テーブル22[[#This Row],[4月]:[6月]])</f>
        <v>0</v>
      </c>
      <c r="U465" s="41"/>
      <c r="V465" s="42"/>
      <c r="W465" s="42">
        <f>IF(テーブル22[[#This Row],[1-3月残高]]="",テーブル22[[#This Row],[4-6月計]]-テーブル22[[#This Row],[入金額2]],IF(テーブル22[[#This Row],[1-3月残高]]&gt;0,テーブル22[[#This Row],[1-3月残高]]+テーブル22[[#This Row],[4-6月計]]-テーブル22[[#This Row],[入金額2]]))</f>
        <v>0</v>
      </c>
      <c r="X465" s="42"/>
      <c r="Y465" s="42"/>
      <c r="Z465" s="42"/>
      <c r="AA465" s="42">
        <f>SUM(テーブル22[[#This Row],[7月]:[9月]])</f>
        <v>0</v>
      </c>
      <c r="AB465" s="41"/>
      <c r="AC465" s="42"/>
      <c r="AD465" s="42">
        <f>IF(テーブル22[[#This Row],[1-6月残高]]=0,テーブル22[[#This Row],[7-9月計]]-テーブル22[[#This Row],[入金額3]],IF(テーブル22[[#This Row],[1-6月残高]]&gt;0,テーブル22[[#This Row],[1-6月残高]]+テーブル22[[#This Row],[7-9月計]]-テーブル22[[#This Row],[入金額3]]))</f>
        <v>0</v>
      </c>
      <c r="AE465" s="42"/>
      <c r="AF465" s="42"/>
      <c r="AG465" s="42"/>
      <c r="AH465" s="42">
        <f>SUM(テーブル22[[#This Row],[10月]:[12月]])</f>
        <v>0</v>
      </c>
      <c r="AI465" s="41"/>
      <c r="AJ465" s="42"/>
      <c r="AK465" s="42">
        <f>IF(テーブル22[[#This Row],[1-9月残高]]=0,テーブル22[[#This Row],[10-12月計]]-テーブル22[[#This Row],[入金額4]],IF(テーブル22[[#This Row],[1-9月残高]]&gt;0,テーブル22[[#This Row],[1-9月残高]]+テーブル22[[#This Row],[10-12月計]]-テーブル22[[#This Row],[入金額4]]))</f>
        <v>0</v>
      </c>
      <c r="AL465" s="42">
        <f>SUM(テーブル22[[#This Row],[1-3月計]],テーブル22[[#This Row],[4-6月計]],テーブル22[[#This Row],[7-9月計]],テーブル22[[#This Row],[10-12月計]]-テーブル22[[#This Row],[入金合計]])</f>
        <v>0</v>
      </c>
      <c r="AM465" s="42">
        <f>SUM(テーブル22[[#This Row],[入金額]],テーブル22[[#This Row],[入金額2]],テーブル22[[#This Row],[入金額3]],テーブル22[[#This Row],[入金額4]])</f>
        <v>0</v>
      </c>
      <c r="AN465" s="38">
        <f t="shared" si="7"/>
        <v>0</v>
      </c>
    </row>
    <row r="466" spans="1:40" hidden="1" x14ac:dyDescent="0.15">
      <c r="A466" s="43">
        <v>2426</v>
      </c>
      <c r="B466" s="38"/>
      <c r="C466" s="43"/>
      <c r="D466" s="79" t="s">
        <v>1435</v>
      </c>
      <c r="E466" s="37" t="s">
        <v>143</v>
      </c>
      <c r="F466" s="37" t="s">
        <v>1427</v>
      </c>
      <c r="G466" s="37" t="s">
        <v>1435</v>
      </c>
      <c r="H466" s="37"/>
      <c r="I466" s="38" t="s">
        <v>1878</v>
      </c>
      <c r="J466" s="39">
        <v>0</v>
      </c>
      <c r="K466" s="39">
        <v>0</v>
      </c>
      <c r="L466" s="39">
        <v>0</v>
      </c>
      <c r="M466" s="44">
        <f>SUM(テーブル22[[#This Row],[1月]:[3月]])</f>
        <v>0</v>
      </c>
      <c r="N466" s="41"/>
      <c r="O466" s="39"/>
      <c r="P4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6" s="42">
        <v>0</v>
      </c>
      <c r="R466" s="42">
        <v>0</v>
      </c>
      <c r="S466" s="42">
        <v>0</v>
      </c>
      <c r="T466" s="42">
        <f>SUM(テーブル22[[#This Row],[4月]:[6月]])</f>
        <v>0</v>
      </c>
      <c r="U466" s="41"/>
      <c r="V466" s="42"/>
      <c r="W466" s="42">
        <f>IF(テーブル22[[#This Row],[1-3月残高]]="",テーブル22[[#This Row],[4-6月計]]-テーブル22[[#This Row],[入金額2]],IF(テーブル22[[#This Row],[1-3月残高]]&gt;0,テーブル22[[#This Row],[1-3月残高]]+テーブル22[[#This Row],[4-6月計]]-テーブル22[[#This Row],[入金額2]]))</f>
        <v>0</v>
      </c>
      <c r="X466" s="42"/>
      <c r="Y466" s="42"/>
      <c r="Z466" s="42"/>
      <c r="AA466" s="42">
        <f>SUM(テーブル22[[#This Row],[7月]:[9月]])</f>
        <v>0</v>
      </c>
      <c r="AB466" s="41"/>
      <c r="AC466" s="42"/>
      <c r="AD466" s="42">
        <f>IF(テーブル22[[#This Row],[1-6月残高]]=0,テーブル22[[#This Row],[7-9月計]]-テーブル22[[#This Row],[入金額3]],IF(テーブル22[[#This Row],[1-6月残高]]&gt;0,テーブル22[[#This Row],[1-6月残高]]+テーブル22[[#This Row],[7-9月計]]-テーブル22[[#This Row],[入金額3]]))</f>
        <v>0</v>
      </c>
      <c r="AE466" s="42"/>
      <c r="AF466" s="42"/>
      <c r="AG466" s="42"/>
      <c r="AH466" s="42">
        <f>SUM(テーブル22[[#This Row],[10月]:[12月]])</f>
        <v>0</v>
      </c>
      <c r="AI466" s="41"/>
      <c r="AJ466" s="42"/>
      <c r="AK466" s="42">
        <f>IF(テーブル22[[#This Row],[1-9月残高]]=0,テーブル22[[#This Row],[10-12月計]]-テーブル22[[#This Row],[入金額4]],IF(テーブル22[[#This Row],[1-9月残高]]&gt;0,テーブル22[[#This Row],[1-9月残高]]+テーブル22[[#This Row],[10-12月計]]-テーブル22[[#This Row],[入金額4]]))</f>
        <v>0</v>
      </c>
      <c r="AL466" s="42">
        <f>SUM(テーブル22[[#This Row],[1-3月計]],テーブル22[[#This Row],[4-6月計]],テーブル22[[#This Row],[7-9月計]],テーブル22[[#This Row],[10-12月計]]-テーブル22[[#This Row],[入金合計]])</f>
        <v>0</v>
      </c>
      <c r="AM466" s="42">
        <f>SUM(テーブル22[[#This Row],[入金額]],テーブル22[[#This Row],[入金額2]],テーブル22[[#This Row],[入金額3]],テーブル22[[#This Row],[入金額4]])</f>
        <v>0</v>
      </c>
      <c r="AN466" s="38">
        <f t="shared" si="7"/>
        <v>0</v>
      </c>
    </row>
    <row r="467" spans="1:40" hidden="1" x14ac:dyDescent="0.15">
      <c r="A467" s="43">
        <v>2429</v>
      </c>
      <c r="B467" s="38"/>
      <c r="C467" s="43"/>
      <c r="D467" s="79" t="s">
        <v>65</v>
      </c>
      <c r="E467" s="37" t="s">
        <v>143</v>
      </c>
      <c r="F467" s="37" t="s">
        <v>1427</v>
      </c>
      <c r="G467" s="37" t="s">
        <v>65</v>
      </c>
      <c r="H467" s="37"/>
      <c r="I467" s="38" t="s">
        <v>1878</v>
      </c>
      <c r="J467" s="39">
        <v>0</v>
      </c>
      <c r="K467" s="39">
        <v>0</v>
      </c>
      <c r="L467" s="39">
        <v>0</v>
      </c>
      <c r="M467" s="44">
        <f>SUM(テーブル22[[#This Row],[1月]:[3月]])</f>
        <v>0</v>
      </c>
      <c r="N467" s="41"/>
      <c r="O467" s="39"/>
      <c r="P4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7" s="42">
        <v>0</v>
      </c>
      <c r="R467" s="42">
        <v>0</v>
      </c>
      <c r="S467" s="42">
        <v>0</v>
      </c>
      <c r="T467" s="42">
        <f>SUM(テーブル22[[#This Row],[4月]:[6月]])</f>
        <v>0</v>
      </c>
      <c r="U467" s="41"/>
      <c r="V467" s="42"/>
      <c r="W467" s="42">
        <f>IF(テーブル22[[#This Row],[1-3月残高]]="",テーブル22[[#This Row],[4-6月計]]-テーブル22[[#This Row],[入金額2]],IF(テーブル22[[#This Row],[1-3月残高]]&gt;0,テーブル22[[#This Row],[1-3月残高]]+テーブル22[[#This Row],[4-6月計]]-テーブル22[[#This Row],[入金額2]]))</f>
        <v>0</v>
      </c>
      <c r="X467" s="42"/>
      <c r="Y467" s="42"/>
      <c r="Z467" s="42"/>
      <c r="AA467" s="42">
        <f>SUM(テーブル22[[#This Row],[7月]:[9月]])</f>
        <v>0</v>
      </c>
      <c r="AB467" s="41"/>
      <c r="AC467" s="42"/>
      <c r="AD467" s="42">
        <f>IF(テーブル22[[#This Row],[1-6月残高]]=0,テーブル22[[#This Row],[7-9月計]]-テーブル22[[#This Row],[入金額3]],IF(テーブル22[[#This Row],[1-6月残高]]&gt;0,テーブル22[[#This Row],[1-6月残高]]+テーブル22[[#This Row],[7-9月計]]-テーブル22[[#This Row],[入金額3]]))</f>
        <v>0</v>
      </c>
      <c r="AE467" s="42"/>
      <c r="AF467" s="42"/>
      <c r="AG467" s="42"/>
      <c r="AH467" s="42">
        <f>SUM(テーブル22[[#This Row],[10月]:[12月]])</f>
        <v>0</v>
      </c>
      <c r="AI467" s="41"/>
      <c r="AJ467" s="42"/>
      <c r="AK467" s="42">
        <f>IF(テーブル22[[#This Row],[1-9月残高]]=0,テーブル22[[#This Row],[10-12月計]]-テーブル22[[#This Row],[入金額4]],IF(テーブル22[[#This Row],[1-9月残高]]&gt;0,テーブル22[[#This Row],[1-9月残高]]+テーブル22[[#This Row],[10-12月計]]-テーブル22[[#This Row],[入金額4]]))</f>
        <v>0</v>
      </c>
      <c r="AL467" s="42">
        <f>SUM(テーブル22[[#This Row],[1-3月計]],テーブル22[[#This Row],[4-6月計]],テーブル22[[#This Row],[7-9月計]],テーブル22[[#This Row],[10-12月計]]-テーブル22[[#This Row],[入金合計]])</f>
        <v>0</v>
      </c>
      <c r="AM467" s="42">
        <f>SUM(テーブル22[[#This Row],[入金額]],テーブル22[[#This Row],[入金額2]],テーブル22[[#This Row],[入金額3]],テーブル22[[#This Row],[入金額4]])</f>
        <v>0</v>
      </c>
      <c r="AN467" s="38">
        <f t="shared" si="7"/>
        <v>0</v>
      </c>
    </row>
    <row r="468" spans="1:40" hidden="1" x14ac:dyDescent="0.15">
      <c r="A468" s="43">
        <v>2433</v>
      </c>
      <c r="B468" s="38"/>
      <c r="C468" s="43"/>
      <c r="D468" s="79" t="s">
        <v>67</v>
      </c>
      <c r="E468" s="37" t="s">
        <v>143</v>
      </c>
      <c r="F468" s="37" t="s">
        <v>1427</v>
      </c>
      <c r="G468" s="37" t="s">
        <v>67</v>
      </c>
      <c r="H468" s="37"/>
      <c r="I468" s="38" t="s">
        <v>1878</v>
      </c>
      <c r="J468" s="39">
        <v>180</v>
      </c>
      <c r="K468" s="39">
        <v>0</v>
      </c>
      <c r="L468" s="39">
        <v>0</v>
      </c>
      <c r="M468" s="44">
        <f>SUM(テーブル22[[#This Row],[1月]:[3月]])</f>
        <v>180</v>
      </c>
      <c r="N468" s="41">
        <v>41394</v>
      </c>
      <c r="O468" s="39">
        <v>180</v>
      </c>
      <c r="P4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8" s="42">
        <v>0</v>
      </c>
      <c r="R468" s="42">
        <v>60</v>
      </c>
      <c r="S468" s="42">
        <v>0</v>
      </c>
      <c r="T468" s="42">
        <f>SUM(テーブル22[[#This Row],[4月]:[6月]])</f>
        <v>60</v>
      </c>
      <c r="U468" s="41"/>
      <c r="V468" s="42"/>
      <c r="W468" s="42">
        <f>IF(テーブル22[[#This Row],[1-3月残高]]="",テーブル22[[#This Row],[4-6月計]]-テーブル22[[#This Row],[入金額2]],IF(テーブル22[[#This Row],[1-3月残高]]&gt;0,テーブル22[[#This Row],[1-3月残高]]+テーブル22[[#This Row],[4-6月計]]-テーブル22[[#This Row],[入金額2]]))</f>
        <v>60</v>
      </c>
      <c r="X468" s="42"/>
      <c r="Y468" s="42"/>
      <c r="Z468" s="42"/>
      <c r="AA468" s="42">
        <f>SUM(テーブル22[[#This Row],[7月]:[9月]])</f>
        <v>0</v>
      </c>
      <c r="AB468" s="41"/>
      <c r="AC468" s="42"/>
      <c r="AD468" s="42">
        <f>IF(テーブル22[[#This Row],[1-6月残高]]=0,テーブル22[[#This Row],[7-9月計]]-テーブル22[[#This Row],[入金額3]],IF(テーブル22[[#This Row],[1-6月残高]]&gt;0,テーブル22[[#This Row],[1-6月残高]]+テーブル22[[#This Row],[7-9月計]]-テーブル22[[#This Row],[入金額3]]))</f>
        <v>60</v>
      </c>
      <c r="AE468" s="42"/>
      <c r="AF468" s="42"/>
      <c r="AG468" s="42"/>
      <c r="AH468" s="42">
        <f>SUM(テーブル22[[#This Row],[10月]:[12月]])</f>
        <v>0</v>
      </c>
      <c r="AI468" s="41"/>
      <c r="AJ468" s="42"/>
      <c r="AK468" s="42">
        <f>IF(テーブル22[[#This Row],[1-9月残高]]=0,テーブル22[[#This Row],[10-12月計]]-テーブル22[[#This Row],[入金額4]],IF(テーブル22[[#This Row],[1-9月残高]]&gt;0,テーブル22[[#This Row],[1-9月残高]]+テーブル22[[#This Row],[10-12月計]]-テーブル22[[#This Row],[入金額4]]))</f>
        <v>60</v>
      </c>
      <c r="AL468" s="42">
        <f>SUM(テーブル22[[#This Row],[1-3月計]],テーブル22[[#This Row],[4-6月計]],テーブル22[[#This Row],[7-9月計]],テーブル22[[#This Row],[10-12月計]]-テーブル22[[#This Row],[入金合計]])</f>
        <v>60</v>
      </c>
      <c r="AM468" s="42">
        <f>SUM(テーブル22[[#This Row],[入金額]],テーブル22[[#This Row],[入金額2]],テーブル22[[#This Row],[入金額3]],テーブル22[[#This Row],[入金額4]])</f>
        <v>180</v>
      </c>
      <c r="AN468" s="38">
        <f t="shared" si="7"/>
        <v>240</v>
      </c>
    </row>
    <row r="469" spans="1:40" hidden="1" x14ac:dyDescent="0.15">
      <c r="A469" s="43">
        <v>2439</v>
      </c>
      <c r="B469" s="38"/>
      <c r="C469" s="43"/>
      <c r="D469" s="79" t="s">
        <v>66</v>
      </c>
      <c r="E469" s="37" t="s">
        <v>143</v>
      </c>
      <c r="F469" s="37" t="s">
        <v>1427</v>
      </c>
      <c r="G469" s="37" t="s">
        <v>66</v>
      </c>
      <c r="H469" s="37"/>
      <c r="I469" s="38" t="s">
        <v>1878</v>
      </c>
      <c r="J469" s="39">
        <v>0</v>
      </c>
      <c r="K469" s="39">
        <v>0</v>
      </c>
      <c r="L469" s="39">
        <v>0</v>
      </c>
      <c r="M469" s="44">
        <f>SUM(テーブル22[[#This Row],[1月]:[3月]])</f>
        <v>0</v>
      </c>
      <c r="N469" s="41"/>
      <c r="O469" s="39"/>
      <c r="P46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69" s="42">
        <v>0</v>
      </c>
      <c r="R469" s="42">
        <v>0</v>
      </c>
      <c r="S469" s="42">
        <v>0</v>
      </c>
      <c r="T469" s="42">
        <f>SUM(テーブル22[[#This Row],[4月]:[6月]])</f>
        <v>0</v>
      </c>
      <c r="U469" s="41"/>
      <c r="V469" s="42"/>
      <c r="W469" s="42">
        <f>IF(テーブル22[[#This Row],[1-3月残高]]="",テーブル22[[#This Row],[4-6月計]]-テーブル22[[#This Row],[入金額2]],IF(テーブル22[[#This Row],[1-3月残高]]&gt;0,テーブル22[[#This Row],[1-3月残高]]+テーブル22[[#This Row],[4-6月計]]-テーブル22[[#This Row],[入金額2]]))</f>
        <v>0</v>
      </c>
      <c r="X469" s="42"/>
      <c r="Y469" s="42"/>
      <c r="Z469" s="42"/>
      <c r="AA469" s="42">
        <f>SUM(テーブル22[[#This Row],[7月]:[9月]])</f>
        <v>0</v>
      </c>
      <c r="AB469" s="41"/>
      <c r="AC469" s="42"/>
      <c r="AD469" s="42">
        <f>IF(テーブル22[[#This Row],[1-6月残高]]=0,テーブル22[[#This Row],[7-9月計]]-テーブル22[[#This Row],[入金額3]],IF(テーブル22[[#This Row],[1-6月残高]]&gt;0,テーブル22[[#This Row],[1-6月残高]]+テーブル22[[#This Row],[7-9月計]]-テーブル22[[#This Row],[入金額3]]))</f>
        <v>0</v>
      </c>
      <c r="AE469" s="42"/>
      <c r="AF469" s="42"/>
      <c r="AG469" s="42"/>
      <c r="AH469" s="42">
        <f>SUM(テーブル22[[#This Row],[10月]:[12月]])</f>
        <v>0</v>
      </c>
      <c r="AI469" s="41"/>
      <c r="AJ469" s="42"/>
      <c r="AK469" s="42">
        <f>IF(テーブル22[[#This Row],[1-9月残高]]=0,テーブル22[[#This Row],[10-12月計]]-テーブル22[[#This Row],[入金額4]],IF(テーブル22[[#This Row],[1-9月残高]]&gt;0,テーブル22[[#This Row],[1-9月残高]]+テーブル22[[#This Row],[10-12月計]]-テーブル22[[#This Row],[入金額4]]))</f>
        <v>0</v>
      </c>
      <c r="AL469" s="42">
        <f>SUM(テーブル22[[#This Row],[1-3月計]],テーブル22[[#This Row],[4-6月計]],テーブル22[[#This Row],[7-9月計]],テーブル22[[#This Row],[10-12月計]]-テーブル22[[#This Row],[入金合計]])</f>
        <v>0</v>
      </c>
      <c r="AM469" s="42">
        <f>SUM(テーブル22[[#This Row],[入金額]],テーブル22[[#This Row],[入金額2]],テーブル22[[#This Row],[入金額3]],テーブル22[[#This Row],[入金額4]])</f>
        <v>0</v>
      </c>
      <c r="AN469" s="38">
        <f t="shared" si="7"/>
        <v>0</v>
      </c>
    </row>
    <row r="470" spans="1:40" hidden="1" x14ac:dyDescent="0.15">
      <c r="A470" s="43">
        <v>2440</v>
      </c>
      <c r="B470" s="38"/>
      <c r="C470" s="43"/>
      <c r="D470" s="79" t="s">
        <v>207</v>
      </c>
      <c r="E470" s="37" t="s">
        <v>143</v>
      </c>
      <c r="F470" s="37" t="s">
        <v>1427</v>
      </c>
      <c r="G470" s="37" t="s">
        <v>207</v>
      </c>
      <c r="H470" s="37"/>
      <c r="I470" s="38" t="s">
        <v>1878</v>
      </c>
      <c r="J470" s="39">
        <v>0</v>
      </c>
      <c r="K470" s="39">
        <v>0</v>
      </c>
      <c r="L470" s="39">
        <v>0</v>
      </c>
      <c r="M470" s="44">
        <f>SUM(テーブル22[[#This Row],[1月]:[3月]])</f>
        <v>0</v>
      </c>
      <c r="N470" s="41"/>
      <c r="O470" s="39"/>
      <c r="P4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0" s="42">
        <v>0</v>
      </c>
      <c r="R470" s="42">
        <v>0</v>
      </c>
      <c r="S470" s="42">
        <v>0</v>
      </c>
      <c r="T470" s="42">
        <f>SUM(テーブル22[[#This Row],[4月]:[6月]])</f>
        <v>0</v>
      </c>
      <c r="U470" s="41"/>
      <c r="V470" s="42"/>
      <c r="W470" s="42">
        <f>IF(テーブル22[[#This Row],[1-3月残高]]="",テーブル22[[#This Row],[4-6月計]]-テーブル22[[#This Row],[入金額2]],IF(テーブル22[[#This Row],[1-3月残高]]&gt;0,テーブル22[[#This Row],[1-3月残高]]+テーブル22[[#This Row],[4-6月計]]-テーブル22[[#This Row],[入金額2]]))</f>
        <v>0</v>
      </c>
      <c r="X470" s="42"/>
      <c r="Y470" s="42"/>
      <c r="Z470" s="42"/>
      <c r="AA470" s="42">
        <f>SUM(テーブル22[[#This Row],[7月]:[9月]])</f>
        <v>0</v>
      </c>
      <c r="AB470" s="41"/>
      <c r="AC470" s="42"/>
      <c r="AD470" s="42">
        <f>IF(テーブル22[[#This Row],[1-6月残高]]=0,テーブル22[[#This Row],[7-9月計]]-テーブル22[[#This Row],[入金額3]],IF(テーブル22[[#This Row],[1-6月残高]]&gt;0,テーブル22[[#This Row],[1-6月残高]]+テーブル22[[#This Row],[7-9月計]]-テーブル22[[#This Row],[入金額3]]))</f>
        <v>0</v>
      </c>
      <c r="AE470" s="42"/>
      <c r="AF470" s="42"/>
      <c r="AG470" s="42"/>
      <c r="AH470" s="42">
        <f>SUM(テーブル22[[#This Row],[10月]:[12月]])</f>
        <v>0</v>
      </c>
      <c r="AI470" s="41"/>
      <c r="AJ470" s="42"/>
      <c r="AK470" s="42">
        <f>IF(テーブル22[[#This Row],[1-9月残高]]=0,テーブル22[[#This Row],[10-12月計]]-テーブル22[[#This Row],[入金額4]],IF(テーブル22[[#This Row],[1-9月残高]]&gt;0,テーブル22[[#This Row],[1-9月残高]]+テーブル22[[#This Row],[10-12月計]]-テーブル22[[#This Row],[入金額4]]))</f>
        <v>0</v>
      </c>
      <c r="AL470" s="42">
        <f>SUM(テーブル22[[#This Row],[1-3月計]],テーブル22[[#This Row],[4-6月計]],テーブル22[[#This Row],[7-9月計]],テーブル22[[#This Row],[10-12月計]]-テーブル22[[#This Row],[入金合計]])</f>
        <v>0</v>
      </c>
      <c r="AM470" s="42">
        <f>SUM(テーブル22[[#This Row],[入金額]],テーブル22[[#This Row],[入金額2]],テーブル22[[#This Row],[入金額3]],テーブル22[[#This Row],[入金額4]])</f>
        <v>0</v>
      </c>
      <c r="AN470" s="38">
        <f t="shared" si="7"/>
        <v>0</v>
      </c>
    </row>
    <row r="471" spans="1:40" hidden="1" x14ac:dyDescent="0.15">
      <c r="A471" s="43">
        <v>2441</v>
      </c>
      <c r="B471" s="38"/>
      <c r="C471" s="43"/>
      <c r="D471" s="79" t="s">
        <v>1436</v>
      </c>
      <c r="E471" s="37"/>
      <c r="F471" s="37"/>
      <c r="G471" s="37"/>
      <c r="H471" s="37"/>
      <c r="I471" s="38" t="s">
        <v>1878</v>
      </c>
      <c r="J471" s="39">
        <v>0</v>
      </c>
      <c r="K471" s="39">
        <v>0</v>
      </c>
      <c r="L471" s="39">
        <v>0</v>
      </c>
      <c r="M471" s="44">
        <f>SUM(テーブル22[[#This Row],[1月]:[3月]])</f>
        <v>0</v>
      </c>
      <c r="N471" s="41"/>
      <c r="O471" s="39"/>
      <c r="P4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1" s="42">
        <v>0</v>
      </c>
      <c r="R471" s="42">
        <v>0</v>
      </c>
      <c r="S471" s="42">
        <v>0</v>
      </c>
      <c r="T471" s="42">
        <f>SUM(テーブル22[[#This Row],[4月]:[6月]])</f>
        <v>0</v>
      </c>
      <c r="U471" s="41"/>
      <c r="V471" s="42"/>
      <c r="W471" s="42">
        <f>IF(テーブル22[[#This Row],[1-3月残高]]="",テーブル22[[#This Row],[4-6月計]]-テーブル22[[#This Row],[入金額2]],IF(テーブル22[[#This Row],[1-3月残高]]&gt;0,テーブル22[[#This Row],[1-3月残高]]+テーブル22[[#This Row],[4-6月計]]-テーブル22[[#This Row],[入金額2]]))</f>
        <v>0</v>
      </c>
      <c r="X471" s="42"/>
      <c r="Y471" s="42"/>
      <c r="Z471" s="42"/>
      <c r="AA471" s="42">
        <f>SUM(テーブル22[[#This Row],[7月]:[9月]])</f>
        <v>0</v>
      </c>
      <c r="AB471" s="41"/>
      <c r="AC471" s="42"/>
      <c r="AD471" s="42">
        <f>IF(テーブル22[[#This Row],[1-6月残高]]=0,テーブル22[[#This Row],[7-9月計]]-テーブル22[[#This Row],[入金額3]],IF(テーブル22[[#This Row],[1-6月残高]]&gt;0,テーブル22[[#This Row],[1-6月残高]]+テーブル22[[#This Row],[7-9月計]]-テーブル22[[#This Row],[入金額3]]))</f>
        <v>0</v>
      </c>
      <c r="AE471" s="42"/>
      <c r="AF471" s="42"/>
      <c r="AG471" s="42"/>
      <c r="AH471" s="42">
        <f>SUM(テーブル22[[#This Row],[10月]:[12月]])</f>
        <v>0</v>
      </c>
      <c r="AI471" s="41"/>
      <c r="AJ471" s="42"/>
      <c r="AK471" s="42">
        <f>IF(テーブル22[[#This Row],[1-9月残高]]=0,テーブル22[[#This Row],[10-12月計]]-テーブル22[[#This Row],[入金額4]],IF(テーブル22[[#This Row],[1-9月残高]]&gt;0,テーブル22[[#This Row],[1-9月残高]]+テーブル22[[#This Row],[10-12月計]]-テーブル22[[#This Row],[入金額4]]))</f>
        <v>0</v>
      </c>
      <c r="AL471" s="42">
        <f>SUM(テーブル22[[#This Row],[1-3月計]],テーブル22[[#This Row],[4-6月計]],テーブル22[[#This Row],[7-9月計]],テーブル22[[#This Row],[10-12月計]]-テーブル22[[#This Row],[入金合計]])</f>
        <v>0</v>
      </c>
      <c r="AM471" s="42">
        <f>SUM(テーブル22[[#This Row],[入金額]],テーブル22[[#This Row],[入金額2]],テーブル22[[#This Row],[入金額3]],テーブル22[[#This Row],[入金額4]])</f>
        <v>0</v>
      </c>
      <c r="AN471" s="38">
        <f t="shared" si="7"/>
        <v>0</v>
      </c>
    </row>
    <row r="472" spans="1:40" hidden="1" x14ac:dyDescent="0.15">
      <c r="A472" s="43">
        <v>2442</v>
      </c>
      <c r="B472" s="38"/>
      <c r="C472" s="43"/>
      <c r="D472" s="79" t="s">
        <v>1437</v>
      </c>
      <c r="E472" s="37" t="s">
        <v>143</v>
      </c>
      <c r="F472" s="37" t="s">
        <v>1427</v>
      </c>
      <c r="G472" s="37" t="s">
        <v>1437</v>
      </c>
      <c r="H472" s="37"/>
      <c r="I472" s="38" t="s">
        <v>1878</v>
      </c>
      <c r="J472" s="39">
        <v>0</v>
      </c>
      <c r="K472" s="39">
        <v>0</v>
      </c>
      <c r="L472" s="39">
        <v>0</v>
      </c>
      <c r="M472" s="44">
        <f>SUM(テーブル22[[#This Row],[1月]:[3月]])</f>
        <v>0</v>
      </c>
      <c r="N472" s="41"/>
      <c r="O472" s="39"/>
      <c r="P4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2" s="42">
        <v>0</v>
      </c>
      <c r="R472" s="42">
        <v>0</v>
      </c>
      <c r="S472" s="42">
        <v>0</v>
      </c>
      <c r="T472" s="42">
        <f>SUM(テーブル22[[#This Row],[4月]:[6月]])</f>
        <v>0</v>
      </c>
      <c r="U472" s="41"/>
      <c r="V472" s="42"/>
      <c r="W472" s="42">
        <f>IF(テーブル22[[#This Row],[1-3月残高]]="",テーブル22[[#This Row],[4-6月計]]-テーブル22[[#This Row],[入金額2]],IF(テーブル22[[#This Row],[1-3月残高]]&gt;0,テーブル22[[#This Row],[1-3月残高]]+テーブル22[[#This Row],[4-6月計]]-テーブル22[[#This Row],[入金額2]]))</f>
        <v>0</v>
      </c>
      <c r="X472" s="42"/>
      <c r="Y472" s="42"/>
      <c r="Z472" s="42"/>
      <c r="AA472" s="42">
        <f>SUM(テーブル22[[#This Row],[7月]:[9月]])</f>
        <v>0</v>
      </c>
      <c r="AB472" s="41"/>
      <c r="AC472" s="42"/>
      <c r="AD472" s="42">
        <f>IF(テーブル22[[#This Row],[1-6月残高]]=0,テーブル22[[#This Row],[7-9月計]]-テーブル22[[#This Row],[入金額3]],IF(テーブル22[[#This Row],[1-6月残高]]&gt;0,テーブル22[[#This Row],[1-6月残高]]+テーブル22[[#This Row],[7-9月計]]-テーブル22[[#This Row],[入金額3]]))</f>
        <v>0</v>
      </c>
      <c r="AE472" s="42"/>
      <c r="AF472" s="42"/>
      <c r="AG472" s="42"/>
      <c r="AH472" s="42">
        <f>SUM(テーブル22[[#This Row],[10月]:[12月]])</f>
        <v>0</v>
      </c>
      <c r="AI472" s="41"/>
      <c r="AJ472" s="42"/>
      <c r="AK472" s="42">
        <f>IF(テーブル22[[#This Row],[1-9月残高]]=0,テーブル22[[#This Row],[10-12月計]]-テーブル22[[#This Row],[入金額4]],IF(テーブル22[[#This Row],[1-9月残高]]&gt;0,テーブル22[[#This Row],[1-9月残高]]+テーブル22[[#This Row],[10-12月計]]-テーブル22[[#This Row],[入金額4]]))</f>
        <v>0</v>
      </c>
      <c r="AL472" s="42">
        <f>SUM(テーブル22[[#This Row],[1-3月計]],テーブル22[[#This Row],[4-6月計]],テーブル22[[#This Row],[7-9月計]],テーブル22[[#This Row],[10-12月計]]-テーブル22[[#This Row],[入金合計]])</f>
        <v>0</v>
      </c>
      <c r="AM472" s="42">
        <f>SUM(テーブル22[[#This Row],[入金額]],テーブル22[[#This Row],[入金額2]],テーブル22[[#This Row],[入金額3]],テーブル22[[#This Row],[入金額4]])</f>
        <v>0</v>
      </c>
      <c r="AN472" s="38">
        <f t="shared" si="7"/>
        <v>0</v>
      </c>
    </row>
    <row r="473" spans="1:40" hidden="1" x14ac:dyDescent="0.15">
      <c r="A473" s="43">
        <v>2446</v>
      </c>
      <c r="B473" s="38"/>
      <c r="C473" s="43"/>
      <c r="D473" s="79" t="s">
        <v>1438</v>
      </c>
      <c r="E473" s="37" t="s">
        <v>143</v>
      </c>
      <c r="F473" s="37" t="s">
        <v>1427</v>
      </c>
      <c r="G473" s="37" t="s">
        <v>1438</v>
      </c>
      <c r="H473" s="37"/>
      <c r="I473" s="38" t="s">
        <v>1878</v>
      </c>
      <c r="J473" s="39">
        <v>30</v>
      </c>
      <c r="K473" s="39">
        <v>120</v>
      </c>
      <c r="L473" s="39">
        <v>150</v>
      </c>
      <c r="M473" s="44">
        <f>SUM(テーブル22[[#This Row],[1月]:[3月]])</f>
        <v>300</v>
      </c>
      <c r="N473" s="41">
        <v>41394</v>
      </c>
      <c r="O473" s="39">
        <v>300</v>
      </c>
      <c r="P4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3" s="42">
        <v>150</v>
      </c>
      <c r="R473" s="42">
        <v>0</v>
      </c>
      <c r="S473" s="42">
        <v>150</v>
      </c>
      <c r="T473" s="42">
        <f>SUM(テーブル22[[#This Row],[4月]:[6月]])</f>
        <v>300</v>
      </c>
      <c r="U473" s="41"/>
      <c r="V473" s="42"/>
      <c r="W473" s="42">
        <f>IF(テーブル22[[#This Row],[1-3月残高]]="",テーブル22[[#This Row],[4-6月計]]-テーブル22[[#This Row],[入金額2]],IF(テーブル22[[#This Row],[1-3月残高]]&gt;0,テーブル22[[#This Row],[1-3月残高]]+テーブル22[[#This Row],[4-6月計]]-テーブル22[[#This Row],[入金額2]]))</f>
        <v>300</v>
      </c>
      <c r="X473" s="42"/>
      <c r="Y473" s="42"/>
      <c r="Z473" s="42"/>
      <c r="AA473" s="42">
        <f>SUM(テーブル22[[#This Row],[7月]:[9月]])</f>
        <v>0</v>
      </c>
      <c r="AB473" s="41"/>
      <c r="AC473" s="42"/>
      <c r="AD473" s="42">
        <f>IF(テーブル22[[#This Row],[1-6月残高]]=0,テーブル22[[#This Row],[7-9月計]]-テーブル22[[#This Row],[入金額3]],IF(テーブル22[[#This Row],[1-6月残高]]&gt;0,テーブル22[[#This Row],[1-6月残高]]+テーブル22[[#This Row],[7-9月計]]-テーブル22[[#This Row],[入金額3]]))</f>
        <v>300</v>
      </c>
      <c r="AE473" s="42"/>
      <c r="AF473" s="42"/>
      <c r="AG473" s="42"/>
      <c r="AH473" s="42">
        <f>SUM(テーブル22[[#This Row],[10月]:[12月]])</f>
        <v>0</v>
      </c>
      <c r="AI473" s="41"/>
      <c r="AJ473" s="42"/>
      <c r="AK473" s="42">
        <f>IF(テーブル22[[#This Row],[1-9月残高]]=0,テーブル22[[#This Row],[10-12月計]]-テーブル22[[#This Row],[入金額4]],IF(テーブル22[[#This Row],[1-9月残高]]&gt;0,テーブル22[[#This Row],[1-9月残高]]+テーブル22[[#This Row],[10-12月計]]-テーブル22[[#This Row],[入金額4]]))</f>
        <v>300</v>
      </c>
      <c r="AL473" s="42">
        <f>SUM(テーブル22[[#This Row],[1-3月計]],テーブル22[[#This Row],[4-6月計]],テーブル22[[#This Row],[7-9月計]],テーブル22[[#This Row],[10-12月計]]-テーブル22[[#This Row],[入金合計]])</f>
        <v>300</v>
      </c>
      <c r="AM473" s="42">
        <f>SUM(テーブル22[[#This Row],[入金額]],テーブル22[[#This Row],[入金額2]],テーブル22[[#This Row],[入金額3]],テーブル22[[#This Row],[入金額4]])</f>
        <v>300</v>
      </c>
      <c r="AN473" s="38">
        <f t="shared" si="7"/>
        <v>600</v>
      </c>
    </row>
    <row r="474" spans="1:40" hidden="1" x14ac:dyDescent="0.15">
      <c r="A474" s="43">
        <v>2447</v>
      </c>
      <c r="B474" s="38"/>
      <c r="C474" s="43"/>
      <c r="D474" s="79" t="s">
        <v>1439</v>
      </c>
      <c r="E474" s="37" t="s">
        <v>143</v>
      </c>
      <c r="F474" s="37" t="s">
        <v>1427</v>
      </c>
      <c r="G474" s="37" t="s">
        <v>1439</v>
      </c>
      <c r="H474" s="37"/>
      <c r="I474" s="38" t="s">
        <v>1878</v>
      </c>
      <c r="J474" s="39">
        <v>0</v>
      </c>
      <c r="K474" s="39">
        <v>0</v>
      </c>
      <c r="L474" s="39">
        <v>0</v>
      </c>
      <c r="M474" s="44">
        <f>SUM(テーブル22[[#This Row],[1月]:[3月]])</f>
        <v>0</v>
      </c>
      <c r="N474" s="41"/>
      <c r="O474" s="39"/>
      <c r="P4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4" s="42">
        <v>0</v>
      </c>
      <c r="R474" s="42">
        <v>0</v>
      </c>
      <c r="S474" s="42">
        <v>0</v>
      </c>
      <c r="T474" s="42">
        <f>SUM(テーブル22[[#This Row],[4月]:[6月]])</f>
        <v>0</v>
      </c>
      <c r="U474" s="41"/>
      <c r="V474" s="42"/>
      <c r="W474" s="42">
        <f>IF(テーブル22[[#This Row],[1-3月残高]]="",テーブル22[[#This Row],[4-6月計]]-テーブル22[[#This Row],[入金額2]],IF(テーブル22[[#This Row],[1-3月残高]]&gt;0,テーブル22[[#This Row],[1-3月残高]]+テーブル22[[#This Row],[4-6月計]]-テーブル22[[#This Row],[入金額2]]))</f>
        <v>0</v>
      </c>
      <c r="X474" s="42"/>
      <c r="Y474" s="42"/>
      <c r="Z474" s="42"/>
      <c r="AA474" s="42">
        <f>SUM(テーブル22[[#This Row],[7月]:[9月]])</f>
        <v>0</v>
      </c>
      <c r="AB474" s="41"/>
      <c r="AC474" s="42"/>
      <c r="AD474" s="42">
        <f>IF(テーブル22[[#This Row],[1-6月残高]]=0,テーブル22[[#This Row],[7-9月計]]-テーブル22[[#This Row],[入金額3]],IF(テーブル22[[#This Row],[1-6月残高]]&gt;0,テーブル22[[#This Row],[1-6月残高]]+テーブル22[[#This Row],[7-9月計]]-テーブル22[[#This Row],[入金額3]]))</f>
        <v>0</v>
      </c>
      <c r="AE474" s="42"/>
      <c r="AF474" s="42"/>
      <c r="AG474" s="42"/>
      <c r="AH474" s="42">
        <f>SUM(テーブル22[[#This Row],[10月]:[12月]])</f>
        <v>0</v>
      </c>
      <c r="AI474" s="41"/>
      <c r="AJ474" s="42"/>
      <c r="AK474" s="42">
        <f>IF(テーブル22[[#This Row],[1-9月残高]]=0,テーブル22[[#This Row],[10-12月計]]-テーブル22[[#This Row],[入金額4]],IF(テーブル22[[#This Row],[1-9月残高]]&gt;0,テーブル22[[#This Row],[1-9月残高]]+テーブル22[[#This Row],[10-12月計]]-テーブル22[[#This Row],[入金額4]]))</f>
        <v>0</v>
      </c>
      <c r="AL474" s="42">
        <f>SUM(テーブル22[[#This Row],[1-3月計]],テーブル22[[#This Row],[4-6月計]],テーブル22[[#This Row],[7-9月計]],テーブル22[[#This Row],[10-12月計]]-テーブル22[[#This Row],[入金合計]])</f>
        <v>0</v>
      </c>
      <c r="AM474" s="42">
        <f>SUM(テーブル22[[#This Row],[入金額]],テーブル22[[#This Row],[入金額2]],テーブル22[[#This Row],[入金額3]],テーブル22[[#This Row],[入金額4]])</f>
        <v>0</v>
      </c>
      <c r="AN474" s="38">
        <f t="shared" si="7"/>
        <v>0</v>
      </c>
    </row>
    <row r="475" spans="1:40" hidden="1" x14ac:dyDescent="0.15">
      <c r="A475" s="43">
        <v>2449</v>
      </c>
      <c r="B475" s="38"/>
      <c r="C475" s="43"/>
      <c r="D475" s="79" t="s">
        <v>1440</v>
      </c>
      <c r="E475" s="37" t="s">
        <v>143</v>
      </c>
      <c r="F475" s="37" t="s">
        <v>1427</v>
      </c>
      <c r="G475" s="37" t="s">
        <v>1440</v>
      </c>
      <c r="H475" s="37"/>
      <c r="I475" s="38" t="s">
        <v>1878</v>
      </c>
      <c r="J475" s="39">
        <v>0</v>
      </c>
      <c r="K475" s="39">
        <v>0</v>
      </c>
      <c r="L475" s="39">
        <v>0</v>
      </c>
      <c r="M475" s="44">
        <f>SUM(テーブル22[[#This Row],[1月]:[3月]])</f>
        <v>0</v>
      </c>
      <c r="N475" s="41"/>
      <c r="O475" s="39"/>
      <c r="P4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5" s="42">
        <v>0</v>
      </c>
      <c r="R475" s="42">
        <v>0</v>
      </c>
      <c r="S475" s="42">
        <v>0</v>
      </c>
      <c r="T475" s="42">
        <f>SUM(テーブル22[[#This Row],[4月]:[6月]])</f>
        <v>0</v>
      </c>
      <c r="U475" s="41"/>
      <c r="V475" s="42"/>
      <c r="W475" s="42">
        <f>IF(テーブル22[[#This Row],[1-3月残高]]="",テーブル22[[#This Row],[4-6月計]]-テーブル22[[#This Row],[入金額2]],IF(テーブル22[[#This Row],[1-3月残高]]&gt;0,テーブル22[[#This Row],[1-3月残高]]+テーブル22[[#This Row],[4-6月計]]-テーブル22[[#This Row],[入金額2]]))</f>
        <v>0</v>
      </c>
      <c r="X475" s="42"/>
      <c r="Y475" s="42"/>
      <c r="Z475" s="42"/>
      <c r="AA475" s="42">
        <f>SUM(テーブル22[[#This Row],[7月]:[9月]])</f>
        <v>0</v>
      </c>
      <c r="AB475" s="41"/>
      <c r="AC475" s="42"/>
      <c r="AD475" s="42">
        <f>IF(テーブル22[[#This Row],[1-6月残高]]=0,テーブル22[[#This Row],[7-9月計]]-テーブル22[[#This Row],[入金額3]],IF(テーブル22[[#This Row],[1-6月残高]]&gt;0,テーブル22[[#This Row],[1-6月残高]]+テーブル22[[#This Row],[7-9月計]]-テーブル22[[#This Row],[入金額3]]))</f>
        <v>0</v>
      </c>
      <c r="AE475" s="42"/>
      <c r="AF475" s="42"/>
      <c r="AG475" s="42"/>
      <c r="AH475" s="42">
        <f>SUM(テーブル22[[#This Row],[10月]:[12月]])</f>
        <v>0</v>
      </c>
      <c r="AI475" s="41"/>
      <c r="AJ475" s="42"/>
      <c r="AK475" s="42">
        <f>IF(テーブル22[[#This Row],[1-9月残高]]=0,テーブル22[[#This Row],[10-12月計]]-テーブル22[[#This Row],[入金額4]],IF(テーブル22[[#This Row],[1-9月残高]]&gt;0,テーブル22[[#This Row],[1-9月残高]]+テーブル22[[#This Row],[10-12月計]]-テーブル22[[#This Row],[入金額4]]))</f>
        <v>0</v>
      </c>
      <c r="AL475" s="42">
        <f>SUM(テーブル22[[#This Row],[1-3月計]],テーブル22[[#This Row],[4-6月計]],テーブル22[[#This Row],[7-9月計]],テーブル22[[#This Row],[10-12月計]]-テーブル22[[#This Row],[入金合計]])</f>
        <v>0</v>
      </c>
      <c r="AM475" s="42">
        <f>SUM(テーブル22[[#This Row],[入金額]],テーブル22[[#This Row],[入金額2]],テーブル22[[#This Row],[入金額3]],テーブル22[[#This Row],[入金額4]])</f>
        <v>0</v>
      </c>
      <c r="AN475" s="38">
        <f t="shared" si="7"/>
        <v>0</v>
      </c>
    </row>
    <row r="476" spans="1:40" hidden="1" x14ac:dyDescent="0.15">
      <c r="A476" s="43">
        <v>2451</v>
      </c>
      <c r="B476" s="38"/>
      <c r="C476" s="43"/>
      <c r="D476" s="79" t="s">
        <v>1441</v>
      </c>
      <c r="E476" s="37" t="s">
        <v>143</v>
      </c>
      <c r="F476" s="37" t="s">
        <v>1442</v>
      </c>
      <c r="G476" s="37" t="s">
        <v>1443</v>
      </c>
      <c r="H476" s="37"/>
      <c r="I476" s="38" t="s">
        <v>1878</v>
      </c>
      <c r="J476" s="39">
        <v>0</v>
      </c>
      <c r="K476" s="39">
        <v>0</v>
      </c>
      <c r="L476" s="39">
        <v>0</v>
      </c>
      <c r="M476" s="44">
        <f>SUM(テーブル22[[#This Row],[1月]:[3月]])</f>
        <v>0</v>
      </c>
      <c r="N476" s="41"/>
      <c r="O476" s="39"/>
      <c r="P4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6" s="42">
        <v>0</v>
      </c>
      <c r="R476" s="42">
        <v>0</v>
      </c>
      <c r="S476" s="42">
        <v>0</v>
      </c>
      <c r="T476" s="42">
        <f>SUM(テーブル22[[#This Row],[4月]:[6月]])</f>
        <v>0</v>
      </c>
      <c r="U476" s="41"/>
      <c r="V476" s="42"/>
      <c r="W476" s="42">
        <f>IF(テーブル22[[#This Row],[1-3月残高]]="",テーブル22[[#This Row],[4-6月計]]-テーブル22[[#This Row],[入金額2]],IF(テーブル22[[#This Row],[1-3月残高]]&gt;0,テーブル22[[#This Row],[1-3月残高]]+テーブル22[[#This Row],[4-6月計]]-テーブル22[[#This Row],[入金額2]]))</f>
        <v>0</v>
      </c>
      <c r="X476" s="42"/>
      <c r="Y476" s="42"/>
      <c r="Z476" s="42"/>
      <c r="AA476" s="42">
        <f>SUM(テーブル22[[#This Row],[7月]:[9月]])</f>
        <v>0</v>
      </c>
      <c r="AB476" s="41"/>
      <c r="AC476" s="42"/>
      <c r="AD476" s="42">
        <f>IF(テーブル22[[#This Row],[1-6月残高]]=0,テーブル22[[#This Row],[7-9月計]]-テーブル22[[#This Row],[入金額3]],IF(テーブル22[[#This Row],[1-6月残高]]&gt;0,テーブル22[[#This Row],[1-6月残高]]+テーブル22[[#This Row],[7-9月計]]-テーブル22[[#This Row],[入金額3]]))</f>
        <v>0</v>
      </c>
      <c r="AE476" s="42"/>
      <c r="AF476" s="42"/>
      <c r="AG476" s="42"/>
      <c r="AH476" s="42">
        <f>SUM(テーブル22[[#This Row],[10月]:[12月]])</f>
        <v>0</v>
      </c>
      <c r="AI476" s="41"/>
      <c r="AJ476" s="42"/>
      <c r="AK476" s="42">
        <f>IF(テーブル22[[#This Row],[1-9月残高]]=0,テーブル22[[#This Row],[10-12月計]]-テーブル22[[#This Row],[入金額4]],IF(テーブル22[[#This Row],[1-9月残高]]&gt;0,テーブル22[[#This Row],[1-9月残高]]+テーブル22[[#This Row],[10-12月計]]-テーブル22[[#This Row],[入金額4]]))</f>
        <v>0</v>
      </c>
      <c r="AL476" s="42">
        <f>SUM(テーブル22[[#This Row],[1-3月計]],テーブル22[[#This Row],[4-6月計]],テーブル22[[#This Row],[7-9月計]],テーブル22[[#This Row],[10-12月計]]-テーブル22[[#This Row],[入金合計]])</f>
        <v>0</v>
      </c>
      <c r="AM476" s="42">
        <f>SUM(テーブル22[[#This Row],[入金額]],テーブル22[[#This Row],[入金額2]],テーブル22[[#This Row],[入金額3]],テーブル22[[#This Row],[入金額4]])</f>
        <v>0</v>
      </c>
      <c r="AN476" s="38">
        <f t="shared" si="7"/>
        <v>0</v>
      </c>
    </row>
    <row r="477" spans="1:40" hidden="1" x14ac:dyDescent="0.15">
      <c r="A477" s="43">
        <v>2453</v>
      </c>
      <c r="B477" s="38"/>
      <c r="C477" s="43"/>
      <c r="D477" s="79" t="s">
        <v>1444</v>
      </c>
      <c r="E477" s="37" t="s">
        <v>143</v>
      </c>
      <c r="F477" s="37" t="s">
        <v>1427</v>
      </c>
      <c r="G477" s="37" t="s">
        <v>1444</v>
      </c>
      <c r="H477" s="37"/>
      <c r="I477" s="38" t="s">
        <v>1878</v>
      </c>
      <c r="J477" s="39">
        <v>120</v>
      </c>
      <c r="K477" s="39">
        <v>90</v>
      </c>
      <c r="L477" s="39">
        <v>0</v>
      </c>
      <c r="M477" s="44">
        <f>SUM(テーブル22[[#This Row],[1月]:[3月]])</f>
        <v>210</v>
      </c>
      <c r="N477" s="41">
        <v>41394</v>
      </c>
      <c r="O477" s="39">
        <v>210</v>
      </c>
      <c r="P4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7" s="42">
        <v>90</v>
      </c>
      <c r="R477" s="42">
        <v>90</v>
      </c>
      <c r="S477" s="42">
        <v>210</v>
      </c>
      <c r="T477" s="42">
        <f>SUM(テーブル22[[#This Row],[4月]:[6月]])</f>
        <v>390</v>
      </c>
      <c r="U477" s="41"/>
      <c r="V477" s="42"/>
      <c r="W477" s="42">
        <f>IF(テーブル22[[#This Row],[1-3月残高]]="",テーブル22[[#This Row],[4-6月計]]-テーブル22[[#This Row],[入金額2]],IF(テーブル22[[#This Row],[1-3月残高]]&gt;0,テーブル22[[#This Row],[1-3月残高]]+テーブル22[[#This Row],[4-6月計]]-テーブル22[[#This Row],[入金額2]]))</f>
        <v>390</v>
      </c>
      <c r="X477" s="42"/>
      <c r="Y477" s="42"/>
      <c r="Z477" s="42"/>
      <c r="AA477" s="42">
        <f>SUM(テーブル22[[#This Row],[7月]:[9月]])</f>
        <v>0</v>
      </c>
      <c r="AB477" s="41"/>
      <c r="AC477" s="42"/>
      <c r="AD477" s="42">
        <f>IF(テーブル22[[#This Row],[1-6月残高]]=0,テーブル22[[#This Row],[7-9月計]]-テーブル22[[#This Row],[入金額3]],IF(テーブル22[[#This Row],[1-6月残高]]&gt;0,テーブル22[[#This Row],[1-6月残高]]+テーブル22[[#This Row],[7-9月計]]-テーブル22[[#This Row],[入金額3]]))</f>
        <v>390</v>
      </c>
      <c r="AE477" s="42"/>
      <c r="AF477" s="42"/>
      <c r="AG477" s="42"/>
      <c r="AH477" s="42">
        <f>SUM(テーブル22[[#This Row],[10月]:[12月]])</f>
        <v>0</v>
      </c>
      <c r="AI477" s="41"/>
      <c r="AJ477" s="42"/>
      <c r="AK477" s="42">
        <f>IF(テーブル22[[#This Row],[1-9月残高]]=0,テーブル22[[#This Row],[10-12月計]]-テーブル22[[#This Row],[入金額4]],IF(テーブル22[[#This Row],[1-9月残高]]&gt;0,テーブル22[[#This Row],[1-9月残高]]+テーブル22[[#This Row],[10-12月計]]-テーブル22[[#This Row],[入金額4]]))</f>
        <v>390</v>
      </c>
      <c r="AL477" s="42">
        <f>SUM(テーブル22[[#This Row],[1-3月計]],テーブル22[[#This Row],[4-6月計]],テーブル22[[#This Row],[7-9月計]],テーブル22[[#This Row],[10-12月計]]-テーブル22[[#This Row],[入金合計]])</f>
        <v>390</v>
      </c>
      <c r="AM477" s="42">
        <f>SUM(テーブル22[[#This Row],[入金額]],テーブル22[[#This Row],[入金額2]],テーブル22[[#This Row],[入金額3]],テーブル22[[#This Row],[入金額4]])</f>
        <v>210</v>
      </c>
      <c r="AN477" s="38">
        <f t="shared" si="7"/>
        <v>600</v>
      </c>
    </row>
    <row r="478" spans="1:40" hidden="1" x14ac:dyDescent="0.15">
      <c r="A478" s="43">
        <v>2454</v>
      </c>
      <c r="B478" s="38"/>
      <c r="C478" s="43"/>
      <c r="D478" s="79" t="s">
        <v>1445</v>
      </c>
      <c r="E478" s="37" t="s">
        <v>143</v>
      </c>
      <c r="F478" s="37" t="s">
        <v>1427</v>
      </c>
      <c r="G478" s="37" t="s">
        <v>1445</v>
      </c>
      <c r="H478" s="37"/>
      <c r="I478" s="38" t="s">
        <v>1878</v>
      </c>
      <c r="J478" s="39">
        <v>0</v>
      </c>
      <c r="K478" s="39">
        <v>0</v>
      </c>
      <c r="L478" s="39">
        <v>0</v>
      </c>
      <c r="M478" s="44">
        <f>SUM(テーブル22[[#This Row],[1月]:[3月]])</f>
        <v>0</v>
      </c>
      <c r="N478" s="41"/>
      <c r="O478" s="39"/>
      <c r="P4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8" s="42">
        <v>0</v>
      </c>
      <c r="R478" s="42">
        <v>0</v>
      </c>
      <c r="S478" s="42">
        <v>0</v>
      </c>
      <c r="T478" s="42">
        <f>SUM(テーブル22[[#This Row],[4月]:[6月]])</f>
        <v>0</v>
      </c>
      <c r="U478" s="41"/>
      <c r="V478" s="42"/>
      <c r="W478" s="42">
        <f>IF(テーブル22[[#This Row],[1-3月残高]]="",テーブル22[[#This Row],[4-6月計]]-テーブル22[[#This Row],[入金額2]],IF(テーブル22[[#This Row],[1-3月残高]]&gt;0,テーブル22[[#This Row],[1-3月残高]]+テーブル22[[#This Row],[4-6月計]]-テーブル22[[#This Row],[入金額2]]))</f>
        <v>0</v>
      </c>
      <c r="X478" s="42"/>
      <c r="Y478" s="42"/>
      <c r="Z478" s="42"/>
      <c r="AA478" s="42">
        <f>SUM(テーブル22[[#This Row],[7月]:[9月]])</f>
        <v>0</v>
      </c>
      <c r="AB478" s="41"/>
      <c r="AC478" s="42"/>
      <c r="AD478" s="42">
        <f>IF(テーブル22[[#This Row],[1-6月残高]]=0,テーブル22[[#This Row],[7-9月計]]-テーブル22[[#This Row],[入金額3]],IF(テーブル22[[#This Row],[1-6月残高]]&gt;0,テーブル22[[#This Row],[1-6月残高]]+テーブル22[[#This Row],[7-9月計]]-テーブル22[[#This Row],[入金額3]]))</f>
        <v>0</v>
      </c>
      <c r="AE478" s="42"/>
      <c r="AF478" s="42"/>
      <c r="AG478" s="42"/>
      <c r="AH478" s="42">
        <f>SUM(テーブル22[[#This Row],[10月]:[12月]])</f>
        <v>0</v>
      </c>
      <c r="AI478" s="41"/>
      <c r="AJ478" s="42"/>
      <c r="AK478" s="42">
        <f>IF(テーブル22[[#This Row],[1-9月残高]]=0,テーブル22[[#This Row],[10-12月計]]-テーブル22[[#This Row],[入金額4]],IF(テーブル22[[#This Row],[1-9月残高]]&gt;0,テーブル22[[#This Row],[1-9月残高]]+テーブル22[[#This Row],[10-12月計]]-テーブル22[[#This Row],[入金額4]]))</f>
        <v>0</v>
      </c>
      <c r="AL478" s="42">
        <f>SUM(テーブル22[[#This Row],[1-3月計]],テーブル22[[#This Row],[4-6月計]],テーブル22[[#This Row],[7-9月計]],テーブル22[[#This Row],[10-12月計]]-テーブル22[[#This Row],[入金合計]])</f>
        <v>0</v>
      </c>
      <c r="AM478" s="42">
        <f>SUM(テーブル22[[#This Row],[入金額]],テーブル22[[#This Row],[入金額2]],テーブル22[[#This Row],[入金額3]],テーブル22[[#This Row],[入金額4]])</f>
        <v>0</v>
      </c>
      <c r="AN478" s="38">
        <f t="shared" si="7"/>
        <v>0</v>
      </c>
    </row>
    <row r="479" spans="1:40" hidden="1" x14ac:dyDescent="0.15">
      <c r="A479" s="43">
        <v>2455</v>
      </c>
      <c r="B479" s="38"/>
      <c r="C479" s="43"/>
      <c r="D479" s="79" t="s">
        <v>1446</v>
      </c>
      <c r="E479" s="37" t="s">
        <v>143</v>
      </c>
      <c r="F479" s="37" t="s">
        <v>1427</v>
      </c>
      <c r="G479" s="37" t="s">
        <v>1446</v>
      </c>
      <c r="H479" s="37"/>
      <c r="I479" s="38" t="s">
        <v>1878</v>
      </c>
      <c r="J479" s="39">
        <v>0</v>
      </c>
      <c r="K479" s="39">
        <v>0</v>
      </c>
      <c r="L479" s="39">
        <v>0</v>
      </c>
      <c r="M479" s="44">
        <f>SUM(テーブル22[[#This Row],[1月]:[3月]])</f>
        <v>0</v>
      </c>
      <c r="N479" s="41"/>
      <c r="O479" s="39"/>
      <c r="P4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79" s="42">
        <v>0</v>
      </c>
      <c r="R479" s="42">
        <v>0</v>
      </c>
      <c r="S479" s="42">
        <v>0</v>
      </c>
      <c r="T479" s="42">
        <f>SUM(テーブル22[[#This Row],[4月]:[6月]])</f>
        <v>0</v>
      </c>
      <c r="U479" s="41"/>
      <c r="V479" s="42"/>
      <c r="W479" s="42">
        <f>IF(テーブル22[[#This Row],[1-3月残高]]="",テーブル22[[#This Row],[4-6月計]]-テーブル22[[#This Row],[入金額2]],IF(テーブル22[[#This Row],[1-3月残高]]&gt;0,テーブル22[[#This Row],[1-3月残高]]+テーブル22[[#This Row],[4-6月計]]-テーブル22[[#This Row],[入金額2]]))</f>
        <v>0</v>
      </c>
      <c r="X479" s="42"/>
      <c r="Y479" s="42"/>
      <c r="Z479" s="42"/>
      <c r="AA479" s="42">
        <f>SUM(テーブル22[[#This Row],[7月]:[9月]])</f>
        <v>0</v>
      </c>
      <c r="AB479" s="41"/>
      <c r="AC479" s="42"/>
      <c r="AD479" s="42">
        <f>IF(テーブル22[[#This Row],[1-6月残高]]=0,テーブル22[[#This Row],[7-9月計]]-テーブル22[[#This Row],[入金額3]],IF(テーブル22[[#This Row],[1-6月残高]]&gt;0,テーブル22[[#This Row],[1-6月残高]]+テーブル22[[#This Row],[7-9月計]]-テーブル22[[#This Row],[入金額3]]))</f>
        <v>0</v>
      </c>
      <c r="AE479" s="42"/>
      <c r="AF479" s="42"/>
      <c r="AG479" s="42"/>
      <c r="AH479" s="42">
        <f>SUM(テーブル22[[#This Row],[10月]:[12月]])</f>
        <v>0</v>
      </c>
      <c r="AI479" s="41"/>
      <c r="AJ479" s="42"/>
      <c r="AK479" s="42">
        <f>IF(テーブル22[[#This Row],[1-9月残高]]=0,テーブル22[[#This Row],[10-12月計]]-テーブル22[[#This Row],[入金額4]],IF(テーブル22[[#This Row],[1-9月残高]]&gt;0,テーブル22[[#This Row],[1-9月残高]]+テーブル22[[#This Row],[10-12月計]]-テーブル22[[#This Row],[入金額4]]))</f>
        <v>0</v>
      </c>
      <c r="AL479" s="42">
        <f>SUM(テーブル22[[#This Row],[1-3月計]],テーブル22[[#This Row],[4-6月計]],テーブル22[[#This Row],[7-9月計]],テーブル22[[#This Row],[10-12月計]]-テーブル22[[#This Row],[入金合計]])</f>
        <v>0</v>
      </c>
      <c r="AM479" s="42">
        <f>SUM(テーブル22[[#This Row],[入金額]],テーブル22[[#This Row],[入金額2]],テーブル22[[#This Row],[入金額3]],テーブル22[[#This Row],[入金額4]])</f>
        <v>0</v>
      </c>
      <c r="AN479" s="38">
        <f t="shared" si="7"/>
        <v>0</v>
      </c>
    </row>
    <row r="480" spans="1:40" hidden="1" x14ac:dyDescent="0.15">
      <c r="A480" s="43">
        <v>2460</v>
      </c>
      <c r="B480" s="38"/>
      <c r="C480" s="43"/>
      <c r="D480" s="79" t="s">
        <v>1447</v>
      </c>
      <c r="E480" s="37" t="s">
        <v>143</v>
      </c>
      <c r="F480" s="37" t="s">
        <v>1427</v>
      </c>
      <c r="G480" s="37" t="s">
        <v>1447</v>
      </c>
      <c r="H480" s="37"/>
      <c r="I480" s="38" t="s">
        <v>1878</v>
      </c>
      <c r="J480" s="39">
        <v>0</v>
      </c>
      <c r="K480" s="39">
        <v>0</v>
      </c>
      <c r="L480" s="39">
        <v>0</v>
      </c>
      <c r="M480" s="44">
        <f>SUM(テーブル22[[#This Row],[1月]:[3月]])</f>
        <v>0</v>
      </c>
      <c r="N480" s="41"/>
      <c r="O480" s="39"/>
      <c r="P4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0" s="42">
        <v>0</v>
      </c>
      <c r="R480" s="42">
        <v>0</v>
      </c>
      <c r="S480" s="42">
        <v>0</v>
      </c>
      <c r="T480" s="42">
        <f>SUM(テーブル22[[#This Row],[4月]:[6月]])</f>
        <v>0</v>
      </c>
      <c r="U480" s="41"/>
      <c r="V480" s="42"/>
      <c r="W480" s="42">
        <f>IF(テーブル22[[#This Row],[1-3月残高]]="",テーブル22[[#This Row],[4-6月計]]-テーブル22[[#This Row],[入金額2]],IF(テーブル22[[#This Row],[1-3月残高]]&gt;0,テーブル22[[#This Row],[1-3月残高]]+テーブル22[[#This Row],[4-6月計]]-テーブル22[[#This Row],[入金額2]]))</f>
        <v>0</v>
      </c>
      <c r="X480" s="42"/>
      <c r="Y480" s="42"/>
      <c r="Z480" s="42"/>
      <c r="AA480" s="42">
        <f>SUM(テーブル22[[#This Row],[7月]:[9月]])</f>
        <v>0</v>
      </c>
      <c r="AB480" s="41"/>
      <c r="AC480" s="42"/>
      <c r="AD480" s="42">
        <f>IF(テーブル22[[#This Row],[1-6月残高]]=0,テーブル22[[#This Row],[7-9月計]]-テーブル22[[#This Row],[入金額3]],IF(テーブル22[[#This Row],[1-6月残高]]&gt;0,テーブル22[[#This Row],[1-6月残高]]+テーブル22[[#This Row],[7-9月計]]-テーブル22[[#This Row],[入金額3]]))</f>
        <v>0</v>
      </c>
      <c r="AE480" s="42"/>
      <c r="AF480" s="42"/>
      <c r="AG480" s="42"/>
      <c r="AH480" s="42">
        <f>SUM(テーブル22[[#This Row],[10月]:[12月]])</f>
        <v>0</v>
      </c>
      <c r="AI480" s="41"/>
      <c r="AJ480" s="42"/>
      <c r="AK480" s="42">
        <f>IF(テーブル22[[#This Row],[1-9月残高]]=0,テーブル22[[#This Row],[10-12月計]]-テーブル22[[#This Row],[入金額4]],IF(テーブル22[[#This Row],[1-9月残高]]&gt;0,テーブル22[[#This Row],[1-9月残高]]+テーブル22[[#This Row],[10-12月計]]-テーブル22[[#This Row],[入金額4]]))</f>
        <v>0</v>
      </c>
      <c r="AL480" s="42">
        <f>SUM(テーブル22[[#This Row],[1-3月計]],テーブル22[[#This Row],[4-6月計]],テーブル22[[#This Row],[7-9月計]],テーブル22[[#This Row],[10-12月計]]-テーブル22[[#This Row],[入金合計]])</f>
        <v>0</v>
      </c>
      <c r="AM480" s="42">
        <f>SUM(テーブル22[[#This Row],[入金額]],テーブル22[[#This Row],[入金額2]],テーブル22[[#This Row],[入金額3]],テーブル22[[#This Row],[入金額4]])</f>
        <v>0</v>
      </c>
      <c r="AN480" s="38">
        <f t="shared" si="7"/>
        <v>0</v>
      </c>
    </row>
    <row r="481" spans="1:40" hidden="1" x14ac:dyDescent="0.15">
      <c r="A481" s="43">
        <v>2461</v>
      </c>
      <c r="B481" s="38"/>
      <c r="C481" s="43"/>
      <c r="D481" s="79" t="s">
        <v>1448</v>
      </c>
      <c r="E481" s="37" t="s">
        <v>143</v>
      </c>
      <c r="F481" s="37" t="s">
        <v>1442</v>
      </c>
      <c r="G481" s="37" t="s">
        <v>1449</v>
      </c>
      <c r="H481" s="37"/>
      <c r="I481" s="38" t="s">
        <v>1878</v>
      </c>
      <c r="J481" s="39">
        <v>0</v>
      </c>
      <c r="K481" s="39">
        <v>0</v>
      </c>
      <c r="L481" s="39">
        <v>0</v>
      </c>
      <c r="M481" s="44">
        <f>SUM(テーブル22[[#This Row],[1月]:[3月]])</f>
        <v>0</v>
      </c>
      <c r="N481" s="41"/>
      <c r="O481" s="39"/>
      <c r="P48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1" s="42">
        <v>0</v>
      </c>
      <c r="R481" s="42">
        <v>0</v>
      </c>
      <c r="S481" s="42">
        <v>0</v>
      </c>
      <c r="T481" s="42">
        <f>SUM(テーブル22[[#This Row],[4月]:[6月]])</f>
        <v>0</v>
      </c>
      <c r="U481" s="41"/>
      <c r="V481" s="42"/>
      <c r="W481" s="42">
        <f>IF(テーブル22[[#This Row],[1-3月残高]]="",テーブル22[[#This Row],[4-6月計]]-テーブル22[[#This Row],[入金額2]],IF(テーブル22[[#This Row],[1-3月残高]]&gt;0,テーブル22[[#This Row],[1-3月残高]]+テーブル22[[#This Row],[4-6月計]]-テーブル22[[#This Row],[入金額2]]))</f>
        <v>0</v>
      </c>
      <c r="X481" s="42"/>
      <c r="Y481" s="42"/>
      <c r="Z481" s="42"/>
      <c r="AA481" s="42">
        <f>SUM(テーブル22[[#This Row],[7月]:[9月]])</f>
        <v>0</v>
      </c>
      <c r="AB481" s="41"/>
      <c r="AC481" s="42"/>
      <c r="AD481" s="42">
        <f>IF(テーブル22[[#This Row],[1-6月残高]]=0,テーブル22[[#This Row],[7-9月計]]-テーブル22[[#This Row],[入金額3]],IF(テーブル22[[#This Row],[1-6月残高]]&gt;0,テーブル22[[#This Row],[1-6月残高]]+テーブル22[[#This Row],[7-9月計]]-テーブル22[[#This Row],[入金額3]]))</f>
        <v>0</v>
      </c>
      <c r="AE481" s="42"/>
      <c r="AF481" s="42"/>
      <c r="AG481" s="42"/>
      <c r="AH481" s="42">
        <f>SUM(テーブル22[[#This Row],[10月]:[12月]])</f>
        <v>0</v>
      </c>
      <c r="AI481" s="41"/>
      <c r="AJ481" s="42"/>
      <c r="AK481" s="42">
        <f>IF(テーブル22[[#This Row],[1-9月残高]]=0,テーブル22[[#This Row],[10-12月計]]-テーブル22[[#This Row],[入金額4]],IF(テーブル22[[#This Row],[1-9月残高]]&gt;0,テーブル22[[#This Row],[1-9月残高]]+テーブル22[[#This Row],[10-12月計]]-テーブル22[[#This Row],[入金額4]]))</f>
        <v>0</v>
      </c>
      <c r="AL481" s="42">
        <f>SUM(テーブル22[[#This Row],[1-3月計]],テーブル22[[#This Row],[4-6月計]],テーブル22[[#This Row],[7-9月計]],テーブル22[[#This Row],[10-12月計]]-テーブル22[[#This Row],[入金合計]])</f>
        <v>0</v>
      </c>
      <c r="AM481" s="42">
        <f>SUM(テーブル22[[#This Row],[入金額]],テーブル22[[#This Row],[入金額2]],テーブル22[[#This Row],[入金額3]],テーブル22[[#This Row],[入金額4]])</f>
        <v>0</v>
      </c>
      <c r="AN481" s="38">
        <f t="shared" si="7"/>
        <v>0</v>
      </c>
    </row>
    <row r="482" spans="1:40" hidden="1" x14ac:dyDescent="0.15">
      <c r="A482" s="43">
        <v>2462</v>
      </c>
      <c r="B482" s="38"/>
      <c r="C482" s="43"/>
      <c r="D482" s="79" t="s">
        <v>1450</v>
      </c>
      <c r="E482" s="37" t="s">
        <v>143</v>
      </c>
      <c r="F482" s="37" t="s">
        <v>1442</v>
      </c>
      <c r="G482" s="37" t="s">
        <v>1450</v>
      </c>
      <c r="H482" s="37"/>
      <c r="I482" s="38" t="s">
        <v>1878</v>
      </c>
      <c r="J482" s="39">
        <v>0</v>
      </c>
      <c r="K482" s="39">
        <v>0</v>
      </c>
      <c r="L482" s="39">
        <v>0</v>
      </c>
      <c r="M482" s="44">
        <f>SUM(テーブル22[[#This Row],[1月]:[3月]])</f>
        <v>0</v>
      </c>
      <c r="N482" s="41"/>
      <c r="O482" s="39"/>
      <c r="P4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2" s="42">
        <v>0</v>
      </c>
      <c r="R482" s="42">
        <v>0</v>
      </c>
      <c r="S482" s="42">
        <v>0</v>
      </c>
      <c r="T482" s="42">
        <f>SUM(テーブル22[[#This Row],[4月]:[6月]])</f>
        <v>0</v>
      </c>
      <c r="U482" s="41"/>
      <c r="V482" s="42"/>
      <c r="W482" s="42">
        <f>IF(テーブル22[[#This Row],[1-3月残高]]="",テーブル22[[#This Row],[4-6月計]]-テーブル22[[#This Row],[入金額2]],IF(テーブル22[[#This Row],[1-3月残高]]&gt;0,テーブル22[[#This Row],[1-3月残高]]+テーブル22[[#This Row],[4-6月計]]-テーブル22[[#This Row],[入金額2]]))</f>
        <v>0</v>
      </c>
      <c r="X482" s="42"/>
      <c r="Y482" s="42"/>
      <c r="Z482" s="42"/>
      <c r="AA482" s="42">
        <f>SUM(テーブル22[[#This Row],[7月]:[9月]])</f>
        <v>0</v>
      </c>
      <c r="AB482" s="41"/>
      <c r="AC482" s="42"/>
      <c r="AD482" s="42">
        <f>IF(テーブル22[[#This Row],[1-6月残高]]=0,テーブル22[[#This Row],[7-9月計]]-テーブル22[[#This Row],[入金額3]],IF(テーブル22[[#This Row],[1-6月残高]]&gt;0,テーブル22[[#This Row],[1-6月残高]]+テーブル22[[#This Row],[7-9月計]]-テーブル22[[#This Row],[入金額3]]))</f>
        <v>0</v>
      </c>
      <c r="AE482" s="42"/>
      <c r="AF482" s="42"/>
      <c r="AG482" s="42"/>
      <c r="AH482" s="42">
        <f>SUM(テーブル22[[#This Row],[10月]:[12月]])</f>
        <v>0</v>
      </c>
      <c r="AI482" s="41"/>
      <c r="AJ482" s="42"/>
      <c r="AK482" s="42">
        <f>IF(テーブル22[[#This Row],[1-9月残高]]=0,テーブル22[[#This Row],[10-12月計]]-テーブル22[[#This Row],[入金額4]],IF(テーブル22[[#This Row],[1-9月残高]]&gt;0,テーブル22[[#This Row],[1-9月残高]]+テーブル22[[#This Row],[10-12月計]]-テーブル22[[#This Row],[入金額4]]))</f>
        <v>0</v>
      </c>
      <c r="AL482" s="42">
        <f>SUM(テーブル22[[#This Row],[1-3月計]],テーブル22[[#This Row],[4-6月計]],テーブル22[[#This Row],[7-9月計]],テーブル22[[#This Row],[10-12月計]]-テーブル22[[#This Row],[入金合計]])</f>
        <v>0</v>
      </c>
      <c r="AM482" s="42">
        <f>SUM(テーブル22[[#This Row],[入金額]],テーブル22[[#This Row],[入金額2]],テーブル22[[#This Row],[入金額3]],テーブル22[[#This Row],[入金額4]])</f>
        <v>0</v>
      </c>
      <c r="AN482" s="38">
        <f t="shared" si="7"/>
        <v>0</v>
      </c>
    </row>
    <row r="483" spans="1:40" hidden="1" x14ac:dyDescent="0.15">
      <c r="A483" s="43">
        <v>2463</v>
      </c>
      <c r="B483" s="38"/>
      <c r="C483" s="43"/>
      <c r="D483" s="79" t="s">
        <v>1451</v>
      </c>
      <c r="E483" s="37" t="s">
        <v>143</v>
      </c>
      <c r="F483" s="37" t="s">
        <v>1442</v>
      </c>
      <c r="G483" s="37" t="s">
        <v>1451</v>
      </c>
      <c r="H483" s="37"/>
      <c r="I483" s="38" t="s">
        <v>1878</v>
      </c>
      <c r="J483" s="39">
        <v>0</v>
      </c>
      <c r="K483" s="39">
        <v>0</v>
      </c>
      <c r="L483" s="39">
        <v>0</v>
      </c>
      <c r="M483" s="44">
        <f>SUM(テーブル22[[#This Row],[1月]:[3月]])</f>
        <v>0</v>
      </c>
      <c r="N483" s="41"/>
      <c r="O483" s="39"/>
      <c r="P4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3" s="42">
        <v>0</v>
      </c>
      <c r="R483" s="42">
        <v>60</v>
      </c>
      <c r="S483" s="42">
        <v>0</v>
      </c>
      <c r="T483" s="42">
        <f>SUM(テーブル22[[#This Row],[4月]:[6月]])</f>
        <v>60</v>
      </c>
      <c r="U483" s="41"/>
      <c r="V483" s="42"/>
      <c r="W483" s="42">
        <f>IF(テーブル22[[#This Row],[1-3月残高]]="",テーブル22[[#This Row],[4-6月計]]-テーブル22[[#This Row],[入金額2]],IF(テーブル22[[#This Row],[1-3月残高]]&gt;0,テーブル22[[#This Row],[1-3月残高]]+テーブル22[[#This Row],[4-6月計]]-テーブル22[[#This Row],[入金額2]]))</f>
        <v>60</v>
      </c>
      <c r="X483" s="42"/>
      <c r="Y483" s="42"/>
      <c r="Z483" s="42"/>
      <c r="AA483" s="42">
        <f>SUM(テーブル22[[#This Row],[7月]:[9月]])</f>
        <v>0</v>
      </c>
      <c r="AB483" s="41"/>
      <c r="AC483" s="42"/>
      <c r="AD483" s="42">
        <f>IF(テーブル22[[#This Row],[1-6月残高]]=0,テーブル22[[#This Row],[7-9月計]]-テーブル22[[#This Row],[入金額3]],IF(テーブル22[[#This Row],[1-6月残高]]&gt;0,テーブル22[[#This Row],[1-6月残高]]+テーブル22[[#This Row],[7-9月計]]-テーブル22[[#This Row],[入金額3]]))</f>
        <v>60</v>
      </c>
      <c r="AE483" s="42"/>
      <c r="AF483" s="42"/>
      <c r="AG483" s="42"/>
      <c r="AH483" s="42">
        <f>SUM(テーブル22[[#This Row],[10月]:[12月]])</f>
        <v>0</v>
      </c>
      <c r="AI483" s="41"/>
      <c r="AJ483" s="42"/>
      <c r="AK483" s="42">
        <f>IF(テーブル22[[#This Row],[1-9月残高]]=0,テーブル22[[#This Row],[10-12月計]]-テーブル22[[#This Row],[入金額4]],IF(テーブル22[[#This Row],[1-9月残高]]&gt;0,テーブル22[[#This Row],[1-9月残高]]+テーブル22[[#This Row],[10-12月計]]-テーブル22[[#This Row],[入金額4]]))</f>
        <v>60</v>
      </c>
      <c r="AL483" s="42">
        <f>SUM(テーブル22[[#This Row],[1-3月計]],テーブル22[[#This Row],[4-6月計]],テーブル22[[#This Row],[7-9月計]],テーブル22[[#This Row],[10-12月計]]-テーブル22[[#This Row],[入金合計]])</f>
        <v>60</v>
      </c>
      <c r="AM483" s="42">
        <f>SUM(テーブル22[[#This Row],[入金額]],テーブル22[[#This Row],[入金額2]],テーブル22[[#This Row],[入金額3]],テーブル22[[#This Row],[入金額4]])</f>
        <v>0</v>
      </c>
      <c r="AN483" s="38">
        <f t="shared" si="7"/>
        <v>60</v>
      </c>
    </row>
    <row r="484" spans="1:40" hidden="1" x14ac:dyDescent="0.15">
      <c r="A484" s="43">
        <v>2464</v>
      </c>
      <c r="B484" s="38"/>
      <c r="C484" s="43"/>
      <c r="D484" s="79" t="s">
        <v>1452</v>
      </c>
      <c r="E484" s="37" t="s">
        <v>143</v>
      </c>
      <c r="F484" s="37" t="s">
        <v>1442</v>
      </c>
      <c r="G484" s="37" t="s">
        <v>1452</v>
      </c>
      <c r="H484" s="37"/>
      <c r="I484" s="38" t="s">
        <v>1878</v>
      </c>
      <c r="J484" s="39">
        <v>0</v>
      </c>
      <c r="K484" s="39">
        <v>0</v>
      </c>
      <c r="L484" s="39">
        <v>0</v>
      </c>
      <c r="M484" s="44">
        <f>SUM(テーブル22[[#This Row],[1月]:[3月]])</f>
        <v>0</v>
      </c>
      <c r="N484" s="41"/>
      <c r="O484" s="39"/>
      <c r="P48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4" s="42">
        <v>0</v>
      </c>
      <c r="R484" s="42">
        <v>0</v>
      </c>
      <c r="S484" s="42">
        <v>0</v>
      </c>
      <c r="T484" s="42">
        <f>SUM(テーブル22[[#This Row],[4月]:[6月]])</f>
        <v>0</v>
      </c>
      <c r="U484" s="41"/>
      <c r="V484" s="42"/>
      <c r="W484" s="42">
        <f>IF(テーブル22[[#This Row],[1-3月残高]]="",テーブル22[[#This Row],[4-6月計]]-テーブル22[[#This Row],[入金額2]],IF(テーブル22[[#This Row],[1-3月残高]]&gt;0,テーブル22[[#This Row],[1-3月残高]]+テーブル22[[#This Row],[4-6月計]]-テーブル22[[#This Row],[入金額2]]))</f>
        <v>0</v>
      </c>
      <c r="X484" s="42"/>
      <c r="Y484" s="42"/>
      <c r="Z484" s="42"/>
      <c r="AA484" s="42">
        <f>SUM(テーブル22[[#This Row],[7月]:[9月]])</f>
        <v>0</v>
      </c>
      <c r="AB484" s="41"/>
      <c r="AC484" s="42"/>
      <c r="AD484" s="42">
        <f>IF(テーブル22[[#This Row],[1-6月残高]]=0,テーブル22[[#This Row],[7-9月計]]-テーブル22[[#This Row],[入金額3]],IF(テーブル22[[#This Row],[1-6月残高]]&gt;0,テーブル22[[#This Row],[1-6月残高]]+テーブル22[[#This Row],[7-9月計]]-テーブル22[[#This Row],[入金額3]]))</f>
        <v>0</v>
      </c>
      <c r="AE484" s="42"/>
      <c r="AF484" s="42"/>
      <c r="AG484" s="42"/>
      <c r="AH484" s="42">
        <f>SUM(テーブル22[[#This Row],[10月]:[12月]])</f>
        <v>0</v>
      </c>
      <c r="AI484" s="41"/>
      <c r="AJ484" s="42"/>
      <c r="AK484" s="42">
        <f>IF(テーブル22[[#This Row],[1-9月残高]]=0,テーブル22[[#This Row],[10-12月計]]-テーブル22[[#This Row],[入金額4]],IF(テーブル22[[#This Row],[1-9月残高]]&gt;0,テーブル22[[#This Row],[1-9月残高]]+テーブル22[[#This Row],[10-12月計]]-テーブル22[[#This Row],[入金額4]]))</f>
        <v>0</v>
      </c>
      <c r="AL484" s="42">
        <f>SUM(テーブル22[[#This Row],[1-3月計]],テーブル22[[#This Row],[4-6月計]],テーブル22[[#This Row],[7-9月計]],テーブル22[[#This Row],[10-12月計]]-テーブル22[[#This Row],[入金合計]])</f>
        <v>0</v>
      </c>
      <c r="AM484" s="42">
        <f>SUM(テーブル22[[#This Row],[入金額]],テーブル22[[#This Row],[入金額2]],テーブル22[[#This Row],[入金額3]],テーブル22[[#This Row],[入金額4]])</f>
        <v>0</v>
      </c>
      <c r="AN484" s="38">
        <f t="shared" si="7"/>
        <v>0</v>
      </c>
    </row>
    <row r="485" spans="1:40" hidden="1" x14ac:dyDescent="0.15">
      <c r="A485" s="43">
        <v>2465</v>
      </c>
      <c r="B485" s="38"/>
      <c r="C485" s="43"/>
      <c r="D485" s="79" t="s">
        <v>1453</v>
      </c>
      <c r="E485" s="37" t="s">
        <v>143</v>
      </c>
      <c r="F485" s="37" t="s">
        <v>1442</v>
      </c>
      <c r="G485" s="37" t="s">
        <v>1453</v>
      </c>
      <c r="H485" s="37"/>
      <c r="I485" s="38" t="s">
        <v>1878</v>
      </c>
      <c r="J485" s="39">
        <v>0</v>
      </c>
      <c r="K485" s="39">
        <v>0</v>
      </c>
      <c r="L485" s="39">
        <v>0</v>
      </c>
      <c r="M485" s="44">
        <f>SUM(テーブル22[[#This Row],[1月]:[3月]])</f>
        <v>0</v>
      </c>
      <c r="N485" s="41"/>
      <c r="O485" s="39"/>
      <c r="P4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5" s="42">
        <v>0</v>
      </c>
      <c r="R485" s="42">
        <v>0</v>
      </c>
      <c r="S485" s="42">
        <v>0</v>
      </c>
      <c r="T485" s="42">
        <f>SUM(テーブル22[[#This Row],[4月]:[6月]])</f>
        <v>0</v>
      </c>
      <c r="U485" s="41"/>
      <c r="V485" s="42"/>
      <c r="W485" s="42">
        <f>IF(テーブル22[[#This Row],[1-3月残高]]="",テーブル22[[#This Row],[4-6月計]]-テーブル22[[#This Row],[入金額2]],IF(テーブル22[[#This Row],[1-3月残高]]&gt;0,テーブル22[[#This Row],[1-3月残高]]+テーブル22[[#This Row],[4-6月計]]-テーブル22[[#This Row],[入金額2]]))</f>
        <v>0</v>
      </c>
      <c r="X485" s="42"/>
      <c r="Y485" s="42"/>
      <c r="Z485" s="42"/>
      <c r="AA485" s="42">
        <f>SUM(テーブル22[[#This Row],[7月]:[9月]])</f>
        <v>0</v>
      </c>
      <c r="AB485" s="41"/>
      <c r="AC485" s="42"/>
      <c r="AD485" s="42">
        <f>IF(テーブル22[[#This Row],[1-6月残高]]=0,テーブル22[[#This Row],[7-9月計]]-テーブル22[[#This Row],[入金額3]],IF(テーブル22[[#This Row],[1-6月残高]]&gt;0,テーブル22[[#This Row],[1-6月残高]]+テーブル22[[#This Row],[7-9月計]]-テーブル22[[#This Row],[入金額3]]))</f>
        <v>0</v>
      </c>
      <c r="AE485" s="42"/>
      <c r="AF485" s="42"/>
      <c r="AG485" s="42"/>
      <c r="AH485" s="42">
        <f>SUM(テーブル22[[#This Row],[10月]:[12月]])</f>
        <v>0</v>
      </c>
      <c r="AI485" s="41"/>
      <c r="AJ485" s="42"/>
      <c r="AK485" s="42">
        <f>IF(テーブル22[[#This Row],[1-9月残高]]=0,テーブル22[[#This Row],[10-12月計]]-テーブル22[[#This Row],[入金額4]],IF(テーブル22[[#This Row],[1-9月残高]]&gt;0,テーブル22[[#This Row],[1-9月残高]]+テーブル22[[#This Row],[10-12月計]]-テーブル22[[#This Row],[入金額4]]))</f>
        <v>0</v>
      </c>
      <c r="AL485" s="42">
        <f>SUM(テーブル22[[#This Row],[1-3月計]],テーブル22[[#This Row],[4-6月計]],テーブル22[[#This Row],[7-9月計]],テーブル22[[#This Row],[10-12月計]]-テーブル22[[#This Row],[入金合計]])</f>
        <v>0</v>
      </c>
      <c r="AM485" s="42">
        <f>SUM(テーブル22[[#This Row],[入金額]],テーブル22[[#This Row],[入金額2]],テーブル22[[#This Row],[入金額3]],テーブル22[[#This Row],[入金額4]])</f>
        <v>0</v>
      </c>
      <c r="AN485" s="38">
        <f t="shared" si="7"/>
        <v>0</v>
      </c>
    </row>
    <row r="486" spans="1:40" hidden="1" x14ac:dyDescent="0.15">
      <c r="A486" s="43">
        <v>2466</v>
      </c>
      <c r="B486" s="38"/>
      <c r="C486" s="43"/>
      <c r="D486" s="79" t="s">
        <v>1454</v>
      </c>
      <c r="E486" s="37" t="s">
        <v>143</v>
      </c>
      <c r="F486" s="37" t="s">
        <v>1442</v>
      </c>
      <c r="G486" s="37" t="s">
        <v>1455</v>
      </c>
      <c r="H486" s="37"/>
      <c r="I486" s="38" t="s">
        <v>1878</v>
      </c>
      <c r="J486" s="39">
        <v>0</v>
      </c>
      <c r="K486" s="39">
        <v>0</v>
      </c>
      <c r="L486" s="39">
        <v>0</v>
      </c>
      <c r="M486" s="44">
        <f>SUM(テーブル22[[#This Row],[1月]:[3月]])</f>
        <v>0</v>
      </c>
      <c r="N486" s="41"/>
      <c r="O486" s="39"/>
      <c r="P4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6" s="42">
        <v>0</v>
      </c>
      <c r="R486" s="42">
        <v>0</v>
      </c>
      <c r="S486" s="42">
        <v>0</v>
      </c>
      <c r="T486" s="42">
        <f>SUM(テーブル22[[#This Row],[4月]:[6月]])</f>
        <v>0</v>
      </c>
      <c r="U486" s="41"/>
      <c r="V486" s="42"/>
      <c r="W486" s="42">
        <f>IF(テーブル22[[#This Row],[1-3月残高]]="",テーブル22[[#This Row],[4-6月計]]-テーブル22[[#This Row],[入金額2]],IF(テーブル22[[#This Row],[1-3月残高]]&gt;0,テーブル22[[#This Row],[1-3月残高]]+テーブル22[[#This Row],[4-6月計]]-テーブル22[[#This Row],[入金額2]]))</f>
        <v>0</v>
      </c>
      <c r="X486" s="42"/>
      <c r="Y486" s="42"/>
      <c r="Z486" s="42"/>
      <c r="AA486" s="42">
        <f>SUM(テーブル22[[#This Row],[7月]:[9月]])</f>
        <v>0</v>
      </c>
      <c r="AB486" s="41"/>
      <c r="AC486" s="42"/>
      <c r="AD486" s="42">
        <f>IF(テーブル22[[#This Row],[1-6月残高]]=0,テーブル22[[#This Row],[7-9月計]]-テーブル22[[#This Row],[入金額3]],IF(テーブル22[[#This Row],[1-6月残高]]&gt;0,テーブル22[[#This Row],[1-6月残高]]+テーブル22[[#This Row],[7-9月計]]-テーブル22[[#This Row],[入金額3]]))</f>
        <v>0</v>
      </c>
      <c r="AE486" s="42"/>
      <c r="AF486" s="42"/>
      <c r="AG486" s="42"/>
      <c r="AH486" s="42">
        <f>SUM(テーブル22[[#This Row],[10月]:[12月]])</f>
        <v>0</v>
      </c>
      <c r="AI486" s="41"/>
      <c r="AJ486" s="42"/>
      <c r="AK486" s="42">
        <f>IF(テーブル22[[#This Row],[1-9月残高]]=0,テーブル22[[#This Row],[10-12月計]]-テーブル22[[#This Row],[入金額4]],IF(テーブル22[[#This Row],[1-9月残高]]&gt;0,テーブル22[[#This Row],[1-9月残高]]+テーブル22[[#This Row],[10-12月計]]-テーブル22[[#This Row],[入金額4]]))</f>
        <v>0</v>
      </c>
      <c r="AL486" s="42">
        <f>SUM(テーブル22[[#This Row],[1-3月計]],テーブル22[[#This Row],[4-6月計]],テーブル22[[#This Row],[7-9月計]],テーブル22[[#This Row],[10-12月計]]-テーブル22[[#This Row],[入金合計]])</f>
        <v>0</v>
      </c>
      <c r="AM486" s="42">
        <f>SUM(テーブル22[[#This Row],[入金額]],テーブル22[[#This Row],[入金額2]],テーブル22[[#This Row],[入金額3]],テーブル22[[#This Row],[入金額4]])</f>
        <v>0</v>
      </c>
      <c r="AN486" s="38">
        <f t="shared" si="7"/>
        <v>0</v>
      </c>
    </row>
    <row r="487" spans="1:40" hidden="1" x14ac:dyDescent="0.15">
      <c r="A487" s="43">
        <v>2467</v>
      </c>
      <c r="B487" s="38"/>
      <c r="C487" s="43"/>
      <c r="D487" s="79" t="s">
        <v>1456</v>
      </c>
      <c r="E487" s="37" t="s">
        <v>143</v>
      </c>
      <c r="F487" s="37" t="s">
        <v>1442</v>
      </c>
      <c r="G487" s="37" t="s">
        <v>1456</v>
      </c>
      <c r="H487" s="37"/>
      <c r="I487" s="38" t="s">
        <v>1878</v>
      </c>
      <c r="J487" s="39">
        <v>60</v>
      </c>
      <c r="K487" s="39">
        <v>30</v>
      </c>
      <c r="L487" s="39">
        <v>450</v>
      </c>
      <c r="M487" s="44">
        <f>SUM(テーブル22[[#This Row],[1月]:[3月]])</f>
        <v>540</v>
      </c>
      <c r="N487" s="41">
        <v>41394</v>
      </c>
      <c r="O487" s="39">
        <v>540</v>
      </c>
      <c r="P48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7" s="42">
        <v>30</v>
      </c>
      <c r="R487" s="42">
        <v>0</v>
      </c>
      <c r="S487" s="42">
        <v>0</v>
      </c>
      <c r="T487" s="42">
        <f>SUM(テーブル22[[#This Row],[4月]:[6月]])</f>
        <v>30</v>
      </c>
      <c r="U487" s="41"/>
      <c r="V487" s="42"/>
      <c r="W487" s="42">
        <f>IF(テーブル22[[#This Row],[1-3月残高]]="",テーブル22[[#This Row],[4-6月計]]-テーブル22[[#This Row],[入金額2]],IF(テーブル22[[#This Row],[1-3月残高]]&gt;0,テーブル22[[#This Row],[1-3月残高]]+テーブル22[[#This Row],[4-6月計]]-テーブル22[[#This Row],[入金額2]]))</f>
        <v>30</v>
      </c>
      <c r="X487" s="42"/>
      <c r="Y487" s="42"/>
      <c r="Z487" s="42"/>
      <c r="AA487" s="42">
        <f>SUM(テーブル22[[#This Row],[7月]:[9月]])</f>
        <v>0</v>
      </c>
      <c r="AB487" s="41"/>
      <c r="AC487" s="42"/>
      <c r="AD487" s="42">
        <f>IF(テーブル22[[#This Row],[1-6月残高]]=0,テーブル22[[#This Row],[7-9月計]]-テーブル22[[#This Row],[入金額3]],IF(テーブル22[[#This Row],[1-6月残高]]&gt;0,テーブル22[[#This Row],[1-6月残高]]+テーブル22[[#This Row],[7-9月計]]-テーブル22[[#This Row],[入金額3]]))</f>
        <v>30</v>
      </c>
      <c r="AE487" s="42"/>
      <c r="AF487" s="42"/>
      <c r="AG487" s="42"/>
      <c r="AH487" s="42">
        <f>SUM(テーブル22[[#This Row],[10月]:[12月]])</f>
        <v>0</v>
      </c>
      <c r="AI487" s="41"/>
      <c r="AJ487" s="42"/>
      <c r="AK487" s="42">
        <f>IF(テーブル22[[#This Row],[1-9月残高]]=0,テーブル22[[#This Row],[10-12月計]]-テーブル22[[#This Row],[入金額4]],IF(テーブル22[[#This Row],[1-9月残高]]&gt;0,テーブル22[[#This Row],[1-9月残高]]+テーブル22[[#This Row],[10-12月計]]-テーブル22[[#This Row],[入金額4]]))</f>
        <v>30</v>
      </c>
      <c r="AL487" s="42">
        <f>SUM(テーブル22[[#This Row],[1-3月計]],テーブル22[[#This Row],[4-6月計]],テーブル22[[#This Row],[7-9月計]],テーブル22[[#This Row],[10-12月計]]-テーブル22[[#This Row],[入金合計]])</f>
        <v>30</v>
      </c>
      <c r="AM487" s="42">
        <f>SUM(テーブル22[[#This Row],[入金額]],テーブル22[[#This Row],[入金額2]],テーブル22[[#This Row],[入金額3]],テーブル22[[#This Row],[入金額4]])</f>
        <v>540</v>
      </c>
      <c r="AN487" s="38">
        <f t="shared" si="7"/>
        <v>570</v>
      </c>
    </row>
    <row r="488" spans="1:40" hidden="1" x14ac:dyDescent="0.15">
      <c r="A488" s="43">
        <v>2468</v>
      </c>
      <c r="B488" s="38"/>
      <c r="C488" s="43"/>
      <c r="D488" s="79" t="s">
        <v>1457</v>
      </c>
      <c r="E488" s="37" t="s">
        <v>143</v>
      </c>
      <c r="F488" s="37" t="s">
        <v>1442</v>
      </c>
      <c r="G488" s="37" t="s">
        <v>1458</v>
      </c>
      <c r="H488" s="37"/>
      <c r="I488" s="38" t="s">
        <v>1878</v>
      </c>
      <c r="J488" s="39">
        <v>0</v>
      </c>
      <c r="K488" s="39">
        <v>0</v>
      </c>
      <c r="L488" s="39">
        <v>0</v>
      </c>
      <c r="M488" s="44">
        <f>SUM(テーブル22[[#This Row],[1月]:[3月]])</f>
        <v>0</v>
      </c>
      <c r="N488" s="41"/>
      <c r="O488" s="39"/>
      <c r="P48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8" s="42">
        <v>0</v>
      </c>
      <c r="R488" s="42">
        <v>0</v>
      </c>
      <c r="S488" s="42">
        <v>0</v>
      </c>
      <c r="T488" s="42">
        <f>SUM(テーブル22[[#This Row],[4月]:[6月]])</f>
        <v>0</v>
      </c>
      <c r="U488" s="41"/>
      <c r="V488" s="42"/>
      <c r="W488" s="42">
        <f>IF(テーブル22[[#This Row],[1-3月残高]]="",テーブル22[[#This Row],[4-6月計]]-テーブル22[[#This Row],[入金額2]],IF(テーブル22[[#This Row],[1-3月残高]]&gt;0,テーブル22[[#This Row],[1-3月残高]]+テーブル22[[#This Row],[4-6月計]]-テーブル22[[#This Row],[入金額2]]))</f>
        <v>0</v>
      </c>
      <c r="X488" s="42"/>
      <c r="Y488" s="42"/>
      <c r="Z488" s="42"/>
      <c r="AA488" s="42">
        <f>SUM(テーブル22[[#This Row],[7月]:[9月]])</f>
        <v>0</v>
      </c>
      <c r="AB488" s="41"/>
      <c r="AC488" s="42"/>
      <c r="AD488" s="42">
        <f>IF(テーブル22[[#This Row],[1-6月残高]]=0,テーブル22[[#This Row],[7-9月計]]-テーブル22[[#This Row],[入金額3]],IF(テーブル22[[#This Row],[1-6月残高]]&gt;0,テーブル22[[#This Row],[1-6月残高]]+テーブル22[[#This Row],[7-9月計]]-テーブル22[[#This Row],[入金額3]]))</f>
        <v>0</v>
      </c>
      <c r="AE488" s="42"/>
      <c r="AF488" s="42"/>
      <c r="AG488" s="42"/>
      <c r="AH488" s="42">
        <f>SUM(テーブル22[[#This Row],[10月]:[12月]])</f>
        <v>0</v>
      </c>
      <c r="AI488" s="41"/>
      <c r="AJ488" s="42"/>
      <c r="AK488" s="42">
        <f>IF(テーブル22[[#This Row],[1-9月残高]]=0,テーブル22[[#This Row],[10-12月計]]-テーブル22[[#This Row],[入金額4]],IF(テーブル22[[#This Row],[1-9月残高]]&gt;0,テーブル22[[#This Row],[1-9月残高]]+テーブル22[[#This Row],[10-12月計]]-テーブル22[[#This Row],[入金額4]]))</f>
        <v>0</v>
      </c>
      <c r="AL488" s="42">
        <f>SUM(テーブル22[[#This Row],[1-3月計]],テーブル22[[#This Row],[4-6月計]],テーブル22[[#This Row],[7-9月計]],テーブル22[[#This Row],[10-12月計]]-テーブル22[[#This Row],[入金合計]])</f>
        <v>0</v>
      </c>
      <c r="AM488" s="42">
        <f>SUM(テーブル22[[#This Row],[入金額]],テーブル22[[#This Row],[入金額2]],テーブル22[[#This Row],[入金額3]],テーブル22[[#This Row],[入金額4]])</f>
        <v>0</v>
      </c>
      <c r="AN488" s="38">
        <f t="shared" si="7"/>
        <v>0</v>
      </c>
    </row>
    <row r="489" spans="1:40" hidden="1" x14ac:dyDescent="0.15">
      <c r="A489" s="43">
        <v>2469</v>
      </c>
      <c r="B489" s="38"/>
      <c r="C489" s="43"/>
      <c r="D489" s="79" t="s">
        <v>1459</v>
      </c>
      <c r="E489" s="37" t="s">
        <v>143</v>
      </c>
      <c r="F489" s="37" t="s">
        <v>1442</v>
      </c>
      <c r="G489" s="37" t="s">
        <v>1460</v>
      </c>
      <c r="H489" s="37"/>
      <c r="I489" s="38" t="s">
        <v>1878</v>
      </c>
      <c r="J489" s="39">
        <v>0</v>
      </c>
      <c r="K489" s="39">
        <v>0</v>
      </c>
      <c r="L489" s="39">
        <v>0</v>
      </c>
      <c r="M489" s="44">
        <f>SUM(テーブル22[[#This Row],[1月]:[3月]])</f>
        <v>0</v>
      </c>
      <c r="N489" s="41"/>
      <c r="O489" s="39"/>
      <c r="P48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89" s="42">
        <v>0</v>
      </c>
      <c r="R489" s="42">
        <v>0</v>
      </c>
      <c r="S489" s="42">
        <v>0</v>
      </c>
      <c r="T489" s="42">
        <f>SUM(テーブル22[[#This Row],[4月]:[6月]])</f>
        <v>0</v>
      </c>
      <c r="U489" s="41"/>
      <c r="V489" s="42"/>
      <c r="W489" s="42">
        <f>IF(テーブル22[[#This Row],[1-3月残高]]="",テーブル22[[#This Row],[4-6月計]]-テーブル22[[#This Row],[入金額2]],IF(テーブル22[[#This Row],[1-3月残高]]&gt;0,テーブル22[[#This Row],[1-3月残高]]+テーブル22[[#This Row],[4-6月計]]-テーブル22[[#This Row],[入金額2]]))</f>
        <v>0</v>
      </c>
      <c r="X489" s="42"/>
      <c r="Y489" s="42"/>
      <c r="Z489" s="42"/>
      <c r="AA489" s="42">
        <f>SUM(テーブル22[[#This Row],[7月]:[9月]])</f>
        <v>0</v>
      </c>
      <c r="AB489" s="41"/>
      <c r="AC489" s="42"/>
      <c r="AD489" s="42">
        <f>IF(テーブル22[[#This Row],[1-6月残高]]=0,テーブル22[[#This Row],[7-9月計]]-テーブル22[[#This Row],[入金額3]],IF(テーブル22[[#This Row],[1-6月残高]]&gt;0,テーブル22[[#This Row],[1-6月残高]]+テーブル22[[#This Row],[7-9月計]]-テーブル22[[#This Row],[入金額3]]))</f>
        <v>0</v>
      </c>
      <c r="AE489" s="42"/>
      <c r="AF489" s="42"/>
      <c r="AG489" s="42"/>
      <c r="AH489" s="42">
        <f>SUM(テーブル22[[#This Row],[10月]:[12月]])</f>
        <v>0</v>
      </c>
      <c r="AI489" s="41"/>
      <c r="AJ489" s="42"/>
      <c r="AK489" s="42">
        <f>IF(テーブル22[[#This Row],[1-9月残高]]=0,テーブル22[[#This Row],[10-12月計]]-テーブル22[[#This Row],[入金額4]],IF(テーブル22[[#This Row],[1-9月残高]]&gt;0,テーブル22[[#This Row],[1-9月残高]]+テーブル22[[#This Row],[10-12月計]]-テーブル22[[#This Row],[入金額4]]))</f>
        <v>0</v>
      </c>
      <c r="AL489" s="42">
        <f>SUM(テーブル22[[#This Row],[1-3月計]],テーブル22[[#This Row],[4-6月計]],テーブル22[[#This Row],[7-9月計]],テーブル22[[#This Row],[10-12月計]]-テーブル22[[#This Row],[入金合計]])</f>
        <v>0</v>
      </c>
      <c r="AM489" s="42">
        <f>SUM(テーブル22[[#This Row],[入金額]],テーブル22[[#This Row],[入金額2]],テーブル22[[#This Row],[入金額3]],テーブル22[[#This Row],[入金額4]])</f>
        <v>0</v>
      </c>
      <c r="AN489" s="38">
        <f t="shared" si="7"/>
        <v>0</v>
      </c>
    </row>
    <row r="490" spans="1:40" hidden="1" x14ac:dyDescent="0.15">
      <c r="A490" s="43">
        <v>2470</v>
      </c>
      <c r="B490" s="38"/>
      <c r="C490" s="43"/>
      <c r="D490" s="79" t="s">
        <v>1461</v>
      </c>
      <c r="E490" s="37" t="s">
        <v>143</v>
      </c>
      <c r="F490" s="37" t="s">
        <v>1442</v>
      </c>
      <c r="G490" s="37" t="s">
        <v>1461</v>
      </c>
      <c r="H490" s="37"/>
      <c r="I490" s="38" t="s">
        <v>1878</v>
      </c>
      <c r="J490" s="39">
        <v>0</v>
      </c>
      <c r="K490" s="39">
        <v>0</v>
      </c>
      <c r="L490" s="39">
        <v>0</v>
      </c>
      <c r="M490" s="44">
        <f>SUM(テーブル22[[#This Row],[1月]:[3月]])</f>
        <v>0</v>
      </c>
      <c r="N490" s="41"/>
      <c r="O490" s="39"/>
      <c r="P49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0" s="42">
        <v>0</v>
      </c>
      <c r="R490" s="42">
        <v>0</v>
      </c>
      <c r="S490" s="42">
        <v>0</v>
      </c>
      <c r="T490" s="42">
        <f>SUM(テーブル22[[#This Row],[4月]:[6月]])</f>
        <v>0</v>
      </c>
      <c r="U490" s="41"/>
      <c r="V490" s="42"/>
      <c r="W490" s="42">
        <f>IF(テーブル22[[#This Row],[1-3月残高]]="",テーブル22[[#This Row],[4-6月計]]-テーブル22[[#This Row],[入金額2]],IF(テーブル22[[#This Row],[1-3月残高]]&gt;0,テーブル22[[#This Row],[1-3月残高]]+テーブル22[[#This Row],[4-6月計]]-テーブル22[[#This Row],[入金額2]]))</f>
        <v>0</v>
      </c>
      <c r="X490" s="42"/>
      <c r="Y490" s="42"/>
      <c r="Z490" s="42"/>
      <c r="AA490" s="42">
        <f>SUM(テーブル22[[#This Row],[7月]:[9月]])</f>
        <v>0</v>
      </c>
      <c r="AB490" s="41"/>
      <c r="AC490" s="42"/>
      <c r="AD490" s="42">
        <f>IF(テーブル22[[#This Row],[1-6月残高]]=0,テーブル22[[#This Row],[7-9月計]]-テーブル22[[#This Row],[入金額3]],IF(テーブル22[[#This Row],[1-6月残高]]&gt;0,テーブル22[[#This Row],[1-6月残高]]+テーブル22[[#This Row],[7-9月計]]-テーブル22[[#This Row],[入金額3]]))</f>
        <v>0</v>
      </c>
      <c r="AE490" s="42"/>
      <c r="AF490" s="42"/>
      <c r="AG490" s="42"/>
      <c r="AH490" s="42">
        <f>SUM(テーブル22[[#This Row],[10月]:[12月]])</f>
        <v>0</v>
      </c>
      <c r="AI490" s="41"/>
      <c r="AJ490" s="42"/>
      <c r="AK490" s="42">
        <f>IF(テーブル22[[#This Row],[1-9月残高]]=0,テーブル22[[#This Row],[10-12月計]]-テーブル22[[#This Row],[入金額4]],IF(テーブル22[[#This Row],[1-9月残高]]&gt;0,テーブル22[[#This Row],[1-9月残高]]+テーブル22[[#This Row],[10-12月計]]-テーブル22[[#This Row],[入金額4]]))</f>
        <v>0</v>
      </c>
      <c r="AL490" s="42">
        <f>SUM(テーブル22[[#This Row],[1-3月計]],テーブル22[[#This Row],[4-6月計]],テーブル22[[#This Row],[7-9月計]],テーブル22[[#This Row],[10-12月計]]-テーブル22[[#This Row],[入金合計]])</f>
        <v>0</v>
      </c>
      <c r="AM490" s="42">
        <f>SUM(テーブル22[[#This Row],[入金額]],テーブル22[[#This Row],[入金額2]],テーブル22[[#This Row],[入金額3]],テーブル22[[#This Row],[入金額4]])</f>
        <v>0</v>
      </c>
      <c r="AN490" s="38">
        <f t="shared" si="7"/>
        <v>0</v>
      </c>
    </row>
    <row r="491" spans="1:40" hidden="1" x14ac:dyDescent="0.15">
      <c r="A491" s="43">
        <v>2471</v>
      </c>
      <c r="B491" s="38"/>
      <c r="C491" s="43"/>
      <c r="D491" s="79" t="s">
        <v>1462</v>
      </c>
      <c r="E491" s="37" t="s">
        <v>143</v>
      </c>
      <c r="F491" s="37" t="s">
        <v>1442</v>
      </c>
      <c r="G491" s="37" t="s">
        <v>1462</v>
      </c>
      <c r="H491" s="37"/>
      <c r="I491" s="38" t="s">
        <v>1878</v>
      </c>
      <c r="J491" s="39">
        <v>0</v>
      </c>
      <c r="K491" s="39">
        <v>0</v>
      </c>
      <c r="L491" s="39">
        <v>0</v>
      </c>
      <c r="M491" s="44">
        <f>SUM(テーブル22[[#This Row],[1月]:[3月]])</f>
        <v>0</v>
      </c>
      <c r="N491" s="41"/>
      <c r="O491" s="39"/>
      <c r="P49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1" s="42">
        <v>0</v>
      </c>
      <c r="R491" s="42">
        <v>0</v>
      </c>
      <c r="S491" s="42">
        <v>0</v>
      </c>
      <c r="T491" s="42">
        <f>SUM(テーブル22[[#This Row],[4月]:[6月]])</f>
        <v>0</v>
      </c>
      <c r="U491" s="41"/>
      <c r="V491" s="42"/>
      <c r="W491" s="42">
        <f>IF(テーブル22[[#This Row],[1-3月残高]]="",テーブル22[[#This Row],[4-6月計]]-テーブル22[[#This Row],[入金額2]],IF(テーブル22[[#This Row],[1-3月残高]]&gt;0,テーブル22[[#This Row],[1-3月残高]]+テーブル22[[#This Row],[4-6月計]]-テーブル22[[#This Row],[入金額2]]))</f>
        <v>0</v>
      </c>
      <c r="X491" s="42"/>
      <c r="Y491" s="42"/>
      <c r="Z491" s="42"/>
      <c r="AA491" s="42">
        <f>SUM(テーブル22[[#This Row],[7月]:[9月]])</f>
        <v>0</v>
      </c>
      <c r="AB491" s="41"/>
      <c r="AC491" s="42"/>
      <c r="AD491" s="42">
        <f>IF(テーブル22[[#This Row],[1-6月残高]]=0,テーブル22[[#This Row],[7-9月計]]-テーブル22[[#This Row],[入金額3]],IF(テーブル22[[#This Row],[1-6月残高]]&gt;0,テーブル22[[#This Row],[1-6月残高]]+テーブル22[[#This Row],[7-9月計]]-テーブル22[[#This Row],[入金額3]]))</f>
        <v>0</v>
      </c>
      <c r="AE491" s="42"/>
      <c r="AF491" s="42"/>
      <c r="AG491" s="42"/>
      <c r="AH491" s="42">
        <f>SUM(テーブル22[[#This Row],[10月]:[12月]])</f>
        <v>0</v>
      </c>
      <c r="AI491" s="41"/>
      <c r="AJ491" s="42"/>
      <c r="AK491" s="42">
        <f>IF(テーブル22[[#This Row],[1-9月残高]]=0,テーブル22[[#This Row],[10-12月計]]-テーブル22[[#This Row],[入金額4]],IF(テーブル22[[#This Row],[1-9月残高]]&gt;0,テーブル22[[#This Row],[1-9月残高]]+テーブル22[[#This Row],[10-12月計]]-テーブル22[[#This Row],[入金額4]]))</f>
        <v>0</v>
      </c>
      <c r="AL491" s="42">
        <f>SUM(テーブル22[[#This Row],[1-3月計]],テーブル22[[#This Row],[4-6月計]],テーブル22[[#This Row],[7-9月計]],テーブル22[[#This Row],[10-12月計]]-テーブル22[[#This Row],[入金合計]])</f>
        <v>0</v>
      </c>
      <c r="AM491" s="42">
        <f>SUM(テーブル22[[#This Row],[入金額]],テーブル22[[#This Row],[入金額2]],テーブル22[[#This Row],[入金額3]],テーブル22[[#This Row],[入金額4]])</f>
        <v>0</v>
      </c>
      <c r="AN491" s="38">
        <f t="shared" si="7"/>
        <v>0</v>
      </c>
    </row>
    <row r="492" spans="1:40" hidden="1" x14ac:dyDescent="0.15">
      <c r="A492" s="43">
        <v>2472</v>
      </c>
      <c r="B492" s="38"/>
      <c r="C492" s="43"/>
      <c r="D492" s="79" t="s">
        <v>1463</v>
      </c>
      <c r="E492" s="37" t="s">
        <v>143</v>
      </c>
      <c r="F492" s="37" t="s">
        <v>1442</v>
      </c>
      <c r="G492" s="37" t="s">
        <v>1463</v>
      </c>
      <c r="H492" s="37"/>
      <c r="I492" s="38" t="s">
        <v>1878</v>
      </c>
      <c r="J492" s="39">
        <v>0</v>
      </c>
      <c r="K492" s="39">
        <v>0</v>
      </c>
      <c r="L492" s="39">
        <v>0</v>
      </c>
      <c r="M492" s="44">
        <f>SUM(テーブル22[[#This Row],[1月]:[3月]])</f>
        <v>0</v>
      </c>
      <c r="N492" s="41"/>
      <c r="O492" s="39"/>
      <c r="P4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2" s="42">
        <v>0</v>
      </c>
      <c r="R492" s="42">
        <v>0</v>
      </c>
      <c r="S492" s="42">
        <v>0</v>
      </c>
      <c r="T492" s="42">
        <f>SUM(テーブル22[[#This Row],[4月]:[6月]])</f>
        <v>0</v>
      </c>
      <c r="U492" s="41"/>
      <c r="V492" s="42"/>
      <c r="W492" s="42">
        <f>IF(テーブル22[[#This Row],[1-3月残高]]="",テーブル22[[#This Row],[4-6月計]]-テーブル22[[#This Row],[入金額2]],IF(テーブル22[[#This Row],[1-3月残高]]&gt;0,テーブル22[[#This Row],[1-3月残高]]+テーブル22[[#This Row],[4-6月計]]-テーブル22[[#This Row],[入金額2]]))</f>
        <v>0</v>
      </c>
      <c r="X492" s="42"/>
      <c r="Y492" s="42"/>
      <c r="Z492" s="42"/>
      <c r="AA492" s="42">
        <f>SUM(テーブル22[[#This Row],[7月]:[9月]])</f>
        <v>0</v>
      </c>
      <c r="AB492" s="41"/>
      <c r="AC492" s="42"/>
      <c r="AD492" s="42">
        <f>IF(テーブル22[[#This Row],[1-6月残高]]=0,テーブル22[[#This Row],[7-9月計]]-テーブル22[[#This Row],[入金額3]],IF(テーブル22[[#This Row],[1-6月残高]]&gt;0,テーブル22[[#This Row],[1-6月残高]]+テーブル22[[#This Row],[7-9月計]]-テーブル22[[#This Row],[入金額3]]))</f>
        <v>0</v>
      </c>
      <c r="AE492" s="42"/>
      <c r="AF492" s="42"/>
      <c r="AG492" s="42"/>
      <c r="AH492" s="42">
        <f>SUM(テーブル22[[#This Row],[10月]:[12月]])</f>
        <v>0</v>
      </c>
      <c r="AI492" s="41"/>
      <c r="AJ492" s="42"/>
      <c r="AK492" s="42">
        <f>IF(テーブル22[[#This Row],[1-9月残高]]=0,テーブル22[[#This Row],[10-12月計]]-テーブル22[[#This Row],[入金額4]],IF(テーブル22[[#This Row],[1-9月残高]]&gt;0,テーブル22[[#This Row],[1-9月残高]]+テーブル22[[#This Row],[10-12月計]]-テーブル22[[#This Row],[入金額4]]))</f>
        <v>0</v>
      </c>
      <c r="AL492" s="42">
        <f>SUM(テーブル22[[#This Row],[1-3月計]],テーブル22[[#This Row],[4-6月計]],テーブル22[[#This Row],[7-9月計]],テーブル22[[#This Row],[10-12月計]]-テーブル22[[#This Row],[入金合計]])</f>
        <v>0</v>
      </c>
      <c r="AM492" s="42">
        <f>SUM(テーブル22[[#This Row],[入金額]],テーブル22[[#This Row],[入金額2]],テーブル22[[#This Row],[入金額3]],テーブル22[[#This Row],[入金額4]])</f>
        <v>0</v>
      </c>
      <c r="AN492" s="38">
        <f t="shared" si="7"/>
        <v>0</v>
      </c>
    </row>
    <row r="493" spans="1:40" hidden="1" x14ac:dyDescent="0.15">
      <c r="A493" s="43">
        <v>2473</v>
      </c>
      <c r="B493" s="38"/>
      <c r="C493" s="43"/>
      <c r="D493" s="79" t="s">
        <v>1464</v>
      </c>
      <c r="E493" s="37" t="s">
        <v>1465</v>
      </c>
      <c r="F493" s="37" t="s">
        <v>1442</v>
      </c>
      <c r="G493" s="37" t="s">
        <v>1464</v>
      </c>
      <c r="H493" s="37"/>
      <c r="I493" s="38" t="s">
        <v>1878</v>
      </c>
      <c r="J493" s="39">
        <v>0</v>
      </c>
      <c r="K493" s="39">
        <v>0</v>
      </c>
      <c r="L493" s="39">
        <v>0</v>
      </c>
      <c r="M493" s="44">
        <f>SUM(テーブル22[[#This Row],[1月]:[3月]])</f>
        <v>0</v>
      </c>
      <c r="N493" s="41"/>
      <c r="O493" s="39"/>
      <c r="P49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3" s="42">
        <v>0</v>
      </c>
      <c r="R493" s="42">
        <v>0</v>
      </c>
      <c r="S493" s="42">
        <v>0</v>
      </c>
      <c r="T493" s="42">
        <f>SUM(テーブル22[[#This Row],[4月]:[6月]])</f>
        <v>0</v>
      </c>
      <c r="U493" s="41"/>
      <c r="V493" s="42"/>
      <c r="W493" s="42">
        <f>IF(テーブル22[[#This Row],[1-3月残高]]="",テーブル22[[#This Row],[4-6月計]]-テーブル22[[#This Row],[入金額2]],IF(テーブル22[[#This Row],[1-3月残高]]&gt;0,テーブル22[[#This Row],[1-3月残高]]+テーブル22[[#This Row],[4-6月計]]-テーブル22[[#This Row],[入金額2]]))</f>
        <v>0</v>
      </c>
      <c r="X493" s="42"/>
      <c r="Y493" s="42"/>
      <c r="Z493" s="42"/>
      <c r="AA493" s="42">
        <f>SUM(テーブル22[[#This Row],[7月]:[9月]])</f>
        <v>0</v>
      </c>
      <c r="AB493" s="41"/>
      <c r="AC493" s="42"/>
      <c r="AD493" s="42">
        <f>IF(テーブル22[[#This Row],[1-6月残高]]=0,テーブル22[[#This Row],[7-9月計]]-テーブル22[[#This Row],[入金額3]],IF(テーブル22[[#This Row],[1-6月残高]]&gt;0,テーブル22[[#This Row],[1-6月残高]]+テーブル22[[#This Row],[7-9月計]]-テーブル22[[#This Row],[入金額3]]))</f>
        <v>0</v>
      </c>
      <c r="AE493" s="42"/>
      <c r="AF493" s="42"/>
      <c r="AG493" s="42"/>
      <c r="AH493" s="42">
        <f>SUM(テーブル22[[#This Row],[10月]:[12月]])</f>
        <v>0</v>
      </c>
      <c r="AI493" s="41"/>
      <c r="AJ493" s="42"/>
      <c r="AK493" s="42">
        <f>IF(テーブル22[[#This Row],[1-9月残高]]=0,テーブル22[[#This Row],[10-12月計]]-テーブル22[[#This Row],[入金額4]],IF(テーブル22[[#This Row],[1-9月残高]]&gt;0,テーブル22[[#This Row],[1-9月残高]]+テーブル22[[#This Row],[10-12月計]]-テーブル22[[#This Row],[入金額4]]))</f>
        <v>0</v>
      </c>
      <c r="AL493" s="42">
        <f>SUM(テーブル22[[#This Row],[1-3月計]],テーブル22[[#This Row],[4-6月計]],テーブル22[[#This Row],[7-9月計]],テーブル22[[#This Row],[10-12月計]]-テーブル22[[#This Row],[入金合計]])</f>
        <v>0</v>
      </c>
      <c r="AM493" s="42">
        <f>SUM(テーブル22[[#This Row],[入金額]],テーブル22[[#This Row],[入金額2]],テーブル22[[#This Row],[入金額3]],テーブル22[[#This Row],[入金額4]])</f>
        <v>0</v>
      </c>
      <c r="AN493" s="38">
        <f t="shared" si="7"/>
        <v>0</v>
      </c>
    </row>
    <row r="494" spans="1:40" hidden="1" x14ac:dyDescent="0.15">
      <c r="A494" s="43">
        <v>2474</v>
      </c>
      <c r="B494" s="38"/>
      <c r="C494" s="43"/>
      <c r="D494" s="79" t="s">
        <v>1466</v>
      </c>
      <c r="E494" s="37" t="s">
        <v>143</v>
      </c>
      <c r="F494" s="37" t="s">
        <v>1442</v>
      </c>
      <c r="G494" s="37" t="s">
        <v>1466</v>
      </c>
      <c r="H494" s="37"/>
      <c r="I494" s="38" t="s">
        <v>1878</v>
      </c>
      <c r="J494" s="39">
        <v>0</v>
      </c>
      <c r="K494" s="39">
        <v>0</v>
      </c>
      <c r="L494" s="39">
        <v>0</v>
      </c>
      <c r="M494" s="44">
        <f>SUM(テーブル22[[#This Row],[1月]:[3月]])</f>
        <v>0</v>
      </c>
      <c r="N494" s="41"/>
      <c r="O494" s="39"/>
      <c r="P4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4" s="42">
        <v>0</v>
      </c>
      <c r="R494" s="42">
        <v>0</v>
      </c>
      <c r="S494" s="42">
        <v>0</v>
      </c>
      <c r="T494" s="42">
        <f>SUM(テーブル22[[#This Row],[4月]:[6月]])</f>
        <v>0</v>
      </c>
      <c r="U494" s="41"/>
      <c r="V494" s="42"/>
      <c r="W494" s="42">
        <f>IF(テーブル22[[#This Row],[1-3月残高]]="",テーブル22[[#This Row],[4-6月計]]-テーブル22[[#This Row],[入金額2]],IF(テーブル22[[#This Row],[1-3月残高]]&gt;0,テーブル22[[#This Row],[1-3月残高]]+テーブル22[[#This Row],[4-6月計]]-テーブル22[[#This Row],[入金額2]]))</f>
        <v>0</v>
      </c>
      <c r="X494" s="42"/>
      <c r="Y494" s="42"/>
      <c r="Z494" s="42"/>
      <c r="AA494" s="42">
        <f>SUM(テーブル22[[#This Row],[7月]:[9月]])</f>
        <v>0</v>
      </c>
      <c r="AB494" s="41"/>
      <c r="AC494" s="42"/>
      <c r="AD494" s="42">
        <f>IF(テーブル22[[#This Row],[1-6月残高]]=0,テーブル22[[#This Row],[7-9月計]]-テーブル22[[#This Row],[入金額3]],IF(テーブル22[[#This Row],[1-6月残高]]&gt;0,テーブル22[[#This Row],[1-6月残高]]+テーブル22[[#This Row],[7-9月計]]-テーブル22[[#This Row],[入金額3]]))</f>
        <v>0</v>
      </c>
      <c r="AE494" s="42"/>
      <c r="AF494" s="42"/>
      <c r="AG494" s="42"/>
      <c r="AH494" s="42">
        <f>SUM(テーブル22[[#This Row],[10月]:[12月]])</f>
        <v>0</v>
      </c>
      <c r="AI494" s="41"/>
      <c r="AJ494" s="42"/>
      <c r="AK494" s="42">
        <f>IF(テーブル22[[#This Row],[1-9月残高]]=0,テーブル22[[#This Row],[10-12月計]]-テーブル22[[#This Row],[入金額4]],IF(テーブル22[[#This Row],[1-9月残高]]&gt;0,テーブル22[[#This Row],[1-9月残高]]+テーブル22[[#This Row],[10-12月計]]-テーブル22[[#This Row],[入金額4]]))</f>
        <v>0</v>
      </c>
      <c r="AL494" s="42">
        <f>SUM(テーブル22[[#This Row],[1-3月計]],テーブル22[[#This Row],[4-6月計]],テーブル22[[#This Row],[7-9月計]],テーブル22[[#This Row],[10-12月計]]-テーブル22[[#This Row],[入金合計]])</f>
        <v>0</v>
      </c>
      <c r="AM494" s="42">
        <f>SUM(テーブル22[[#This Row],[入金額]],テーブル22[[#This Row],[入金額2]],テーブル22[[#This Row],[入金額3]],テーブル22[[#This Row],[入金額4]])</f>
        <v>0</v>
      </c>
      <c r="AN494" s="38">
        <f t="shared" si="7"/>
        <v>0</v>
      </c>
    </row>
    <row r="495" spans="1:40" hidden="1" x14ac:dyDescent="0.15">
      <c r="A495" s="43">
        <v>2475</v>
      </c>
      <c r="B495" s="38"/>
      <c r="C495" s="43"/>
      <c r="D495" s="79" t="s">
        <v>1467</v>
      </c>
      <c r="E495" s="37" t="s">
        <v>143</v>
      </c>
      <c r="F495" s="37" t="s">
        <v>1442</v>
      </c>
      <c r="G495" s="37" t="s">
        <v>1467</v>
      </c>
      <c r="H495" s="37"/>
      <c r="I495" s="38" t="s">
        <v>1878</v>
      </c>
      <c r="J495" s="39">
        <v>0</v>
      </c>
      <c r="K495" s="39">
        <v>0</v>
      </c>
      <c r="L495" s="39">
        <v>0</v>
      </c>
      <c r="M495" s="44">
        <f>SUM(テーブル22[[#This Row],[1月]:[3月]])</f>
        <v>0</v>
      </c>
      <c r="N495" s="41"/>
      <c r="O495" s="39"/>
      <c r="P49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5" s="42">
        <v>0</v>
      </c>
      <c r="R495" s="42">
        <v>0</v>
      </c>
      <c r="S495" s="42">
        <v>0</v>
      </c>
      <c r="T495" s="42">
        <f>SUM(テーブル22[[#This Row],[4月]:[6月]])</f>
        <v>0</v>
      </c>
      <c r="U495" s="41"/>
      <c r="V495" s="42"/>
      <c r="W495" s="42">
        <f>IF(テーブル22[[#This Row],[1-3月残高]]="",テーブル22[[#This Row],[4-6月計]]-テーブル22[[#This Row],[入金額2]],IF(テーブル22[[#This Row],[1-3月残高]]&gt;0,テーブル22[[#This Row],[1-3月残高]]+テーブル22[[#This Row],[4-6月計]]-テーブル22[[#This Row],[入金額2]]))</f>
        <v>0</v>
      </c>
      <c r="X495" s="42"/>
      <c r="Y495" s="42"/>
      <c r="Z495" s="42"/>
      <c r="AA495" s="42">
        <f>SUM(テーブル22[[#This Row],[7月]:[9月]])</f>
        <v>0</v>
      </c>
      <c r="AB495" s="41"/>
      <c r="AC495" s="42"/>
      <c r="AD495" s="42">
        <f>IF(テーブル22[[#This Row],[1-6月残高]]=0,テーブル22[[#This Row],[7-9月計]]-テーブル22[[#This Row],[入金額3]],IF(テーブル22[[#This Row],[1-6月残高]]&gt;0,テーブル22[[#This Row],[1-6月残高]]+テーブル22[[#This Row],[7-9月計]]-テーブル22[[#This Row],[入金額3]]))</f>
        <v>0</v>
      </c>
      <c r="AE495" s="42"/>
      <c r="AF495" s="42"/>
      <c r="AG495" s="42"/>
      <c r="AH495" s="42">
        <f>SUM(テーブル22[[#This Row],[10月]:[12月]])</f>
        <v>0</v>
      </c>
      <c r="AI495" s="41"/>
      <c r="AJ495" s="42"/>
      <c r="AK495" s="42">
        <f>IF(テーブル22[[#This Row],[1-9月残高]]=0,テーブル22[[#This Row],[10-12月計]]-テーブル22[[#This Row],[入金額4]],IF(テーブル22[[#This Row],[1-9月残高]]&gt;0,テーブル22[[#This Row],[1-9月残高]]+テーブル22[[#This Row],[10-12月計]]-テーブル22[[#This Row],[入金額4]]))</f>
        <v>0</v>
      </c>
      <c r="AL495" s="42">
        <f>SUM(テーブル22[[#This Row],[1-3月計]],テーブル22[[#This Row],[4-6月計]],テーブル22[[#This Row],[7-9月計]],テーブル22[[#This Row],[10-12月計]]-テーブル22[[#This Row],[入金合計]])</f>
        <v>0</v>
      </c>
      <c r="AM495" s="42">
        <f>SUM(テーブル22[[#This Row],[入金額]],テーブル22[[#This Row],[入金額2]],テーブル22[[#This Row],[入金額3]],テーブル22[[#This Row],[入金額4]])</f>
        <v>0</v>
      </c>
      <c r="AN495" s="38">
        <f t="shared" si="7"/>
        <v>0</v>
      </c>
    </row>
    <row r="496" spans="1:40" hidden="1" x14ac:dyDescent="0.15">
      <c r="A496" s="43">
        <v>2476</v>
      </c>
      <c r="B496" s="38"/>
      <c r="C496" s="43"/>
      <c r="D496" s="79" t="s">
        <v>1468</v>
      </c>
      <c r="E496" s="37" t="s">
        <v>143</v>
      </c>
      <c r="F496" s="37" t="s">
        <v>1442</v>
      </c>
      <c r="G496" s="37" t="s">
        <v>1468</v>
      </c>
      <c r="H496" s="37"/>
      <c r="I496" s="38" t="s">
        <v>1878</v>
      </c>
      <c r="J496" s="39">
        <v>0</v>
      </c>
      <c r="K496" s="39">
        <v>0</v>
      </c>
      <c r="L496" s="39">
        <v>0</v>
      </c>
      <c r="M496" s="44">
        <f>SUM(テーブル22[[#This Row],[1月]:[3月]])</f>
        <v>0</v>
      </c>
      <c r="N496" s="41"/>
      <c r="O496" s="39"/>
      <c r="P49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6" s="42">
        <v>0</v>
      </c>
      <c r="R496" s="42">
        <v>0</v>
      </c>
      <c r="S496" s="42">
        <v>0</v>
      </c>
      <c r="T496" s="42">
        <f>SUM(テーブル22[[#This Row],[4月]:[6月]])</f>
        <v>0</v>
      </c>
      <c r="U496" s="41"/>
      <c r="V496" s="42"/>
      <c r="W496" s="42">
        <f>IF(テーブル22[[#This Row],[1-3月残高]]="",テーブル22[[#This Row],[4-6月計]]-テーブル22[[#This Row],[入金額2]],IF(テーブル22[[#This Row],[1-3月残高]]&gt;0,テーブル22[[#This Row],[1-3月残高]]+テーブル22[[#This Row],[4-6月計]]-テーブル22[[#This Row],[入金額2]]))</f>
        <v>0</v>
      </c>
      <c r="X496" s="42"/>
      <c r="Y496" s="42"/>
      <c r="Z496" s="42"/>
      <c r="AA496" s="42">
        <f>SUM(テーブル22[[#This Row],[7月]:[9月]])</f>
        <v>0</v>
      </c>
      <c r="AB496" s="41"/>
      <c r="AC496" s="42"/>
      <c r="AD496" s="42">
        <f>IF(テーブル22[[#This Row],[1-6月残高]]=0,テーブル22[[#This Row],[7-9月計]]-テーブル22[[#This Row],[入金額3]],IF(テーブル22[[#This Row],[1-6月残高]]&gt;0,テーブル22[[#This Row],[1-6月残高]]+テーブル22[[#This Row],[7-9月計]]-テーブル22[[#This Row],[入金額3]]))</f>
        <v>0</v>
      </c>
      <c r="AE496" s="42"/>
      <c r="AF496" s="42"/>
      <c r="AG496" s="42"/>
      <c r="AH496" s="42">
        <f>SUM(テーブル22[[#This Row],[10月]:[12月]])</f>
        <v>0</v>
      </c>
      <c r="AI496" s="41"/>
      <c r="AJ496" s="42"/>
      <c r="AK496" s="42">
        <f>IF(テーブル22[[#This Row],[1-9月残高]]=0,テーブル22[[#This Row],[10-12月計]]-テーブル22[[#This Row],[入金額4]],IF(テーブル22[[#This Row],[1-9月残高]]&gt;0,テーブル22[[#This Row],[1-9月残高]]+テーブル22[[#This Row],[10-12月計]]-テーブル22[[#This Row],[入金額4]]))</f>
        <v>0</v>
      </c>
      <c r="AL496" s="42">
        <f>SUM(テーブル22[[#This Row],[1-3月計]],テーブル22[[#This Row],[4-6月計]],テーブル22[[#This Row],[7-9月計]],テーブル22[[#This Row],[10-12月計]]-テーブル22[[#This Row],[入金合計]])</f>
        <v>0</v>
      </c>
      <c r="AM496" s="42">
        <f>SUM(テーブル22[[#This Row],[入金額]],テーブル22[[#This Row],[入金額2]],テーブル22[[#This Row],[入金額3]],テーブル22[[#This Row],[入金額4]])</f>
        <v>0</v>
      </c>
      <c r="AN496" s="38">
        <f t="shared" si="7"/>
        <v>0</v>
      </c>
    </row>
    <row r="497" spans="1:40" hidden="1" x14ac:dyDescent="0.15">
      <c r="A497" s="43">
        <v>2477</v>
      </c>
      <c r="B497" s="38"/>
      <c r="C497" s="43"/>
      <c r="D497" s="79" t="s">
        <v>1469</v>
      </c>
      <c r="E497" s="37" t="s">
        <v>143</v>
      </c>
      <c r="F497" s="37" t="s">
        <v>1442</v>
      </c>
      <c r="G497" s="37" t="s">
        <v>1469</v>
      </c>
      <c r="H497" s="37"/>
      <c r="I497" s="38" t="s">
        <v>1878</v>
      </c>
      <c r="J497" s="39">
        <v>0</v>
      </c>
      <c r="K497" s="39">
        <v>0</v>
      </c>
      <c r="L497" s="39">
        <v>0</v>
      </c>
      <c r="M497" s="44">
        <f>SUM(テーブル22[[#This Row],[1月]:[3月]])</f>
        <v>0</v>
      </c>
      <c r="N497" s="41"/>
      <c r="O497" s="39"/>
      <c r="P49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7" s="42">
        <v>0</v>
      </c>
      <c r="R497" s="42">
        <v>0</v>
      </c>
      <c r="S497" s="42">
        <v>0</v>
      </c>
      <c r="T497" s="42">
        <f>SUM(テーブル22[[#This Row],[4月]:[6月]])</f>
        <v>0</v>
      </c>
      <c r="U497" s="41"/>
      <c r="V497" s="42"/>
      <c r="W497" s="42">
        <f>IF(テーブル22[[#This Row],[1-3月残高]]="",テーブル22[[#This Row],[4-6月計]]-テーブル22[[#This Row],[入金額2]],IF(テーブル22[[#This Row],[1-3月残高]]&gt;0,テーブル22[[#This Row],[1-3月残高]]+テーブル22[[#This Row],[4-6月計]]-テーブル22[[#This Row],[入金額2]]))</f>
        <v>0</v>
      </c>
      <c r="X497" s="42"/>
      <c r="Y497" s="42"/>
      <c r="Z497" s="42"/>
      <c r="AA497" s="42">
        <f>SUM(テーブル22[[#This Row],[7月]:[9月]])</f>
        <v>0</v>
      </c>
      <c r="AB497" s="41"/>
      <c r="AC497" s="42"/>
      <c r="AD497" s="42">
        <f>IF(テーブル22[[#This Row],[1-6月残高]]=0,テーブル22[[#This Row],[7-9月計]]-テーブル22[[#This Row],[入金額3]],IF(テーブル22[[#This Row],[1-6月残高]]&gt;0,テーブル22[[#This Row],[1-6月残高]]+テーブル22[[#This Row],[7-9月計]]-テーブル22[[#This Row],[入金額3]]))</f>
        <v>0</v>
      </c>
      <c r="AE497" s="42"/>
      <c r="AF497" s="42"/>
      <c r="AG497" s="42"/>
      <c r="AH497" s="42">
        <f>SUM(テーブル22[[#This Row],[10月]:[12月]])</f>
        <v>0</v>
      </c>
      <c r="AI497" s="41"/>
      <c r="AJ497" s="42"/>
      <c r="AK497" s="42">
        <f>IF(テーブル22[[#This Row],[1-9月残高]]=0,テーブル22[[#This Row],[10-12月計]]-テーブル22[[#This Row],[入金額4]],IF(テーブル22[[#This Row],[1-9月残高]]&gt;0,テーブル22[[#This Row],[1-9月残高]]+テーブル22[[#This Row],[10-12月計]]-テーブル22[[#This Row],[入金額4]]))</f>
        <v>0</v>
      </c>
      <c r="AL497" s="42">
        <f>SUM(テーブル22[[#This Row],[1-3月計]],テーブル22[[#This Row],[4-6月計]],テーブル22[[#This Row],[7-9月計]],テーブル22[[#This Row],[10-12月計]]-テーブル22[[#This Row],[入金合計]])</f>
        <v>0</v>
      </c>
      <c r="AM497" s="42">
        <f>SUM(テーブル22[[#This Row],[入金額]],テーブル22[[#This Row],[入金額2]],テーブル22[[#This Row],[入金額3]],テーブル22[[#This Row],[入金額4]])</f>
        <v>0</v>
      </c>
      <c r="AN497" s="38">
        <f t="shared" si="7"/>
        <v>0</v>
      </c>
    </row>
    <row r="498" spans="1:40" hidden="1" x14ac:dyDescent="0.15">
      <c r="A498" s="43">
        <v>2478</v>
      </c>
      <c r="B498" s="38"/>
      <c r="C498" s="43"/>
      <c r="D498" s="79" t="s">
        <v>1470</v>
      </c>
      <c r="E498" s="37" t="s">
        <v>143</v>
      </c>
      <c r="F498" s="37" t="s">
        <v>1442</v>
      </c>
      <c r="G498" s="37" t="s">
        <v>1470</v>
      </c>
      <c r="H498" s="37"/>
      <c r="I498" s="38" t="s">
        <v>1878</v>
      </c>
      <c r="J498" s="39">
        <v>0</v>
      </c>
      <c r="K498" s="39">
        <v>0</v>
      </c>
      <c r="L498" s="39">
        <v>0</v>
      </c>
      <c r="M498" s="44">
        <f>SUM(テーブル22[[#This Row],[1月]:[3月]])</f>
        <v>0</v>
      </c>
      <c r="N498" s="41"/>
      <c r="O498" s="39"/>
      <c r="P49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8" s="42">
        <v>0</v>
      </c>
      <c r="R498" s="42">
        <v>0</v>
      </c>
      <c r="S498" s="42">
        <v>0</v>
      </c>
      <c r="T498" s="42">
        <f>SUM(テーブル22[[#This Row],[4月]:[6月]])</f>
        <v>0</v>
      </c>
      <c r="U498" s="41"/>
      <c r="V498" s="42"/>
      <c r="W498" s="42">
        <f>IF(テーブル22[[#This Row],[1-3月残高]]="",テーブル22[[#This Row],[4-6月計]]-テーブル22[[#This Row],[入金額2]],IF(テーブル22[[#This Row],[1-3月残高]]&gt;0,テーブル22[[#This Row],[1-3月残高]]+テーブル22[[#This Row],[4-6月計]]-テーブル22[[#This Row],[入金額2]]))</f>
        <v>0</v>
      </c>
      <c r="X498" s="42"/>
      <c r="Y498" s="42"/>
      <c r="Z498" s="42"/>
      <c r="AA498" s="42">
        <f>SUM(テーブル22[[#This Row],[7月]:[9月]])</f>
        <v>0</v>
      </c>
      <c r="AB498" s="41"/>
      <c r="AC498" s="42"/>
      <c r="AD498" s="42">
        <f>IF(テーブル22[[#This Row],[1-6月残高]]=0,テーブル22[[#This Row],[7-9月計]]-テーブル22[[#This Row],[入金額3]],IF(テーブル22[[#This Row],[1-6月残高]]&gt;0,テーブル22[[#This Row],[1-6月残高]]+テーブル22[[#This Row],[7-9月計]]-テーブル22[[#This Row],[入金額3]]))</f>
        <v>0</v>
      </c>
      <c r="AE498" s="42"/>
      <c r="AF498" s="42"/>
      <c r="AG498" s="42"/>
      <c r="AH498" s="42">
        <f>SUM(テーブル22[[#This Row],[10月]:[12月]])</f>
        <v>0</v>
      </c>
      <c r="AI498" s="41"/>
      <c r="AJ498" s="42"/>
      <c r="AK498" s="42">
        <f>IF(テーブル22[[#This Row],[1-9月残高]]=0,テーブル22[[#This Row],[10-12月計]]-テーブル22[[#This Row],[入金額4]],IF(テーブル22[[#This Row],[1-9月残高]]&gt;0,テーブル22[[#This Row],[1-9月残高]]+テーブル22[[#This Row],[10-12月計]]-テーブル22[[#This Row],[入金額4]]))</f>
        <v>0</v>
      </c>
      <c r="AL498" s="42">
        <f>SUM(テーブル22[[#This Row],[1-3月計]],テーブル22[[#This Row],[4-6月計]],テーブル22[[#This Row],[7-9月計]],テーブル22[[#This Row],[10-12月計]]-テーブル22[[#This Row],[入金合計]])</f>
        <v>0</v>
      </c>
      <c r="AM498" s="42">
        <f>SUM(テーブル22[[#This Row],[入金額]],テーブル22[[#This Row],[入金額2]],テーブル22[[#This Row],[入金額3]],テーブル22[[#This Row],[入金額4]])</f>
        <v>0</v>
      </c>
      <c r="AN498" s="38">
        <f t="shared" si="7"/>
        <v>0</v>
      </c>
    </row>
    <row r="499" spans="1:40" hidden="1" x14ac:dyDescent="0.15">
      <c r="A499" s="43">
        <v>2479</v>
      </c>
      <c r="B499" s="38"/>
      <c r="C499" s="43"/>
      <c r="D499" s="79" t="s">
        <v>1471</v>
      </c>
      <c r="E499" s="37" t="s">
        <v>143</v>
      </c>
      <c r="F499" s="37" t="s">
        <v>1442</v>
      </c>
      <c r="G499" s="37" t="s">
        <v>1471</v>
      </c>
      <c r="H499" s="37"/>
      <c r="I499" s="38" t="s">
        <v>1878</v>
      </c>
      <c r="J499" s="39">
        <v>0</v>
      </c>
      <c r="K499" s="39">
        <v>0</v>
      </c>
      <c r="L499" s="39">
        <v>0</v>
      </c>
      <c r="M499" s="44">
        <f>SUM(テーブル22[[#This Row],[1月]:[3月]])</f>
        <v>0</v>
      </c>
      <c r="N499" s="41"/>
      <c r="O499" s="39"/>
      <c r="P49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499" s="42">
        <v>0</v>
      </c>
      <c r="R499" s="42">
        <v>0</v>
      </c>
      <c r="S499" s="42">
        <v>0</v>
      </c>
      <c r="T499" s="42">
        <f>SUM(テーブル22[[#This Row],[4月]:[6月]])</f>
        <v>0</v>
      </c>
      <c r="U499" s="41"/>
      <c r="V499" s="42"/>
      <c r="W499" s="42">
        <f>IF(テーブル22[[#This Row],[1-3月残高]]="",テーブル22[[#This Row],[4-6月計]]-テーブル22[[#This Row],[入金額2]],IF(テーブル22[[#This Row],[1-3月残高]]&gt;0,テーブル22[[#This Row],[1-3月残高]]+テーブル22[[#This Row],[4-6月計]]-テーブル22[[#This Row],[入金額2]]))</f>
        <v>0</v>
      </c>
      <c r="X499" s="42"/>
      <c r="Y499" s="42"/>
      <c r="Z499" s="42"/>
      <c r="AA499" s="42">
        <f>SUM(テーブル22[[#This Row],[7月]:[9月]])</f>
        <v>0</v>
      </c>
      <c r="AB499" s="41"/>
      <c r="AC499" s="42"/>
      <c r="AD499" s="42">
        <f>IF(テーブル22[[#This Row],[1-6月残高]]=0,テーブル22[[#This Row],[7-9月計]]-テーブル22[[#This Row],[入金額3]],IF(テーブル22[[#This Row],[1-6月残高]]&gt;0,テーブル22[[#This Row],[1-6月残高]]+テーブル22[[#This Row],[7-9月計]]-テーブル22[[#This Row],[入金額3]]))</f>
        <v>0</v>
      </c>
      <c r="AE499" s="42"/>
      <c r="AF499" s="42"/>
      <c r="AG499" s="42"/>
      <c r="AH499" s="42">
        <f>SUM(テーブル22[[#This Row],[10月]:[12月]])</f>
        <v>0</v>
      </c>
      <c r="AI499" s="41"/>
      <c r="AJ499" s="42"/>
      <c r="AK499" s="42">
        <f>IF(テーブル22[[#This Row],[1-9月残高]]=0,テーブル22[[#This Row],[10-12月計]]-テーブル22[[#This Row],[入金額4]],IF(テーブル22[[#This Row],[1-9月残高]]&gt;0,テーブル22[[#This Row],[1-9月残高]]+テーブル22[[#This Row],[10-12月計]]-テーブル22[[#This Row],[入金額4]]))</f>
        <v>0</v>
      </c>
      <c r="AL499" s="42">
        <f>SUM(テーブル22[[#This Row],[1-3月計]],テーブル22[[#This Row],[4-6月計]],テーブル22[[#This Row],[7-9月計]],テーブル22[[#This Row],[10-12月計]]-テーブル22[[#This Row],[入金合計]])</f>
        <v>0</v>
      </c>
      <c r="AM499" s="42">
        <f>SUM(テーブル22[[#This Row],[入金額]],テーブル22[[#This Row],[入金額2]],テーブル22[[#This Row],[入金額3]],テーブル22[[#This Row],[入金額4]])</f>
        <v>0</v>
      </c>
      <c r="AN499" s="38">
        <f t="shared" si="7"/>
        <v>0</v>
      </c>
    </row>
    <row r="500" spans="1:40" hidden="1" x14ac:dyDescent="0.15">
      <c r="A500" s="43">
        <v>2480</v>
      </c>
      <c r="B500" s="38"/>
      <c r="C500" s="43"/>
      <c r="D500" s="79" t="s">
        <v>1472</v>
      </c>
      <c r="E500" s="37" t="s">
        <v>143</v>
      </c>
      <c r="F500" s="37" t="s">
        <v>1442</v>
      </c>
      <c r="G500" s="37" t="s">
        <v>1472</v>
      </c>
      <c r="H500" s="37"/>
      <c r="I500" s="38" t="s">
        <v>1878</v>
      </c>
      <c r="J500" s="39">
        <v>0</v>
      </c>
      <c r="K500" s="39">
        <v>0</v>
      </c>
      <c r="L500" s="39">
        <v>0</v>
      </c>
      <c r="M500" s="44">
        <f>SUM(テーブル22[[#This Row],[1月]:[3月]])</f>
        <v>0</v>
      </c>
      <c r="N500" s="41"/>
      <c r="O500" s="39"/>
      <c r="P50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0" s="42">
        <v>0</v>
      </c>
      <c r="R500" s="42">
        <v>0</v>
      </c>
      <c r="S500" s="42">
        <v>0</v>
      </c>
      <c r="T500" s="42">
        <f>SUM(テーブル22[[#This Row],[4月]:[6月]])</f>
        <v>0</v>
      </c>
      <c r="U500" s="41"/>
      <c r="V500" s="42"/>
      <c r="W500" s="42">
        <f>IF(テーブル22[[#This Row],[1-3月残高]]="",テーブル22[[#This Row],[4-6月計]]-テーブル22[[#This Row],[入金額2]],IF(テーブル22[[#This Row],[1-3月残高]]&gt;0,テーブル22[[#This Row],[1-3月残高]]+テーブル22[[#This Row],[4-6月計]]-テーブル22[[#This Row],[入金額2]]))</f>
        <v>0</v>
      </c>
      <c r="X500" s="42"/>
      <c r="Y500" s="42"/>
      <c r="Z500" s="42"/>
      <c r="AA500" s="42">
        <f>SUM(テーブル22[[#This Row],[7月]:[9月]])</f>
        <v>0</v>
      </c>
      <c r="AB500" s="41"/>
      <c r="AC500" s="42"/>
      <c r="AD500" s="42">
        <f>IF(テーブル22[[#This Row],[1-6月残高]]=0,テーブル22[[#This Row],[7-9月計]]-テーブル22[[#This Row],[入金額3]],IF(テーブル22[[#This Row],[1-6月残高]]&gt;0,テーブル22[[#This Row],[1-6月残高]]+テーブル22[[#This Row],[7-9月計]]-テーブル22[[#This Row],[入金額3]]))</f>
        <v>0</v>
      </c>
      <c r="AE500" s="42"/>
      <c r="AF500" s="42"/>
      <c r="AG500" s="42"/>
      <c r="AH500" s="42">
        <f>SUM(テーブル22[[#This Row],[10月]:[12月]])</f>
        <v>0</v>
      </c>
      <c r="AI500" s="41"/>
      <c r="AJ500" s="42"/>
      <c r="AK500" s="42">
        <f>IF(テーブル22[[#This Row],[1-9月残高]]=0,テーブル22[[#This Row],[10-12月計]]-テーブル22[[#This Row],[入金額4]],IF(テーブル22[[#This Row],[1-9月残高]]&gt;0,テーブル22[[#This Row],[1-9月残高]]+テーブル22[[#This Row],[10-12月計]]-テーブル22[[#This Row],[入金額4]]))</f>
        <v>0</v>
      </c>
      <c r="AL500" s="42">
        <f>SUM(テーブル22[[#This Row],[1-3月計]],テーブル22[[#This Row],[4-6月計]],テーブル22[[#This Row],[7-9月計]],テーブル22[[#This Row],[10-12月計]]-テーブル22[[#This Row],[入金合計]])</f>
        <v>0</v>
      </c>
      <c r="AM500" s="42">
        <f>SUM(テーブル22[[#This Row],[入金額]],テーブル22[[#This Row],[入金額2]],テーブル22[[#This Row],[入金額3]],テーブル22[[#This Row],[入金額4]])</f>
        <v>0</v>
      </c>
      <c r="AN500" s="38">
        <f t="shared" si="7"/>
        <v>0</v>
      </c>
    </row>
    <row r="501" spans="1:40" hidden="1" x14ac:dyDescent="0.15">
      <c r="A501" s="43">
        <v>2481</v>
      </c>
      <c r="B501" s="38"/>
      <c r="C501" s="43"/>
      <c r="D501" s="79" t="s">
        <v>1473</v>
      </c>
      <c r="E501" s="37" t="s">
        <v>143</v>
      </c>
      <c r="F501" s="37" t="s">
        <v>1442</v>
      </c>
      <c r="G501" s="37" t="s">
        <v>1474</v>
      </c>
      <c r="H501" s="37"/>
      <c r="I501" s="38" t="s">
        <v>1878</v>
      </c>
      <c r="J501" s="39">
        <v>0</v>
      </c>
      <c r="K501" s="39">
        <v>0</v>
      </c>
      <c r="L501" s="39">
        <v>0</v>
      </c>
      <c r="M501" s="44">
        <f>SUM(テーブル22[[#This Row],[1月]:[3月]])</f>
        <v>0</v>
      </c>
      <c r="N501" s="41"/>
      <c r="O501" s="39"/>
      <c r="P50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1" s="42">
        <v>0</v>
      </c>
      <c r="R501" s="42">
        <v>0</v>
      </c>
      <c r="S501" s="42">
        <v>0</v>
      </c>
      <c r="T501" s="42">
        <f>SUM(テーブル22[[#This Row],[4月]:[6月]])</f>
        <v>0</v>
      </c>
      <c r="U501" s="41"/>
      <c r="V501" s="42"/>
      <c r="W501" s="42">
        <f>IF(テーブル22[[#This Row],[1-3月残高]]="",テーブル22[[#This Row],[4-6月計]]-テーブル22[[#This Row],[入金額2]],IF(テーブル22[[#This Row],[1-3月残高]]&gt;0,テーブル22[[#This Row],[1-3月残高]]+テーブル22[[#This Row],[4-6月計]]-テーブル22[[#This Row],[入金額2]]))</f>
        <v>0</v>
      </c>
      <c r="X501" s="42"/>
      <c r="Y501" s="42"/>
      <c r="Z501" s="42"/>
      <c r="AA501" s="42">
        <f>SUM(テーブル22[[#This Row],[7月]:[9月]])</f>
        <v>0</v>
      </c>
      <c r="AB501" s="41"/>
      <c r="AC501" s="42"/>
      <c r="AD501" s="42">
        <f>IF(テーブル22[[#This Row],[1-6月残高]]=0,テーブル22[[#This Row],[7-9月計]]-テーブル22[[#This Row],[入金額3]],IF(テーブル22[[#This Row],[1-6月残高]]&gt;0,テーブル22[[#This Row],[1-6月残高]]+テーブル22[[#This Row],[7-9月計]]-テーブル22[[#This Row],[入金額3]]))</f>
        <v>0</v>
      </c>
      <c r="AE501" s="42"/>
      <c r="AF501" s="42"/>
      <c r="AG501" s="42"/>
      <c r="AH501" s="42">
        <f>SUM(テーブル22[[#This Row],[10月]:[12月]])</f>
        <v>0</v>
      </c>
      <c r="AI501" s="41"/>
      <c r="AJ501" s="42"/>
      <c r="AK501" s="42">
        <f>IF(テーブル22[[#This Row],[1-9月残高]]=0,テーブル22[[#This Row],[10-12月計]]-テーブル22[[#This Row],[入金額4]],IF(テーブル22[[#This Row],[1-9月残高]]&gt;0,テーブル22[[#This Row],[1-9月残高]]+テーブル22[[#This Row],[10-12月計]]-テーブル22[[#This Row],[入金額4]]))</f>
        <v>0</v>
      </c>
      <c r="AL501" s="42">
        <f>SUM(テーブル22[[#This Row],[1-3月計]],テーブル22[[#This Row],[4-6月計]],テーブル22[[#This Row],[7-9月計]],テーブル22[[#This Row],[10-12月計]]-テーブル22[[#This Row],[入金合計]])</f>
        <v>0</v>
      </c>
      <c r="AM501" s="42">
        <f>SUM(テーブル22[[#This Row],[入金額]],テーブル22[[#This Row],[入金額2]],テーブル22[[#This Row],[入金額3]],テーブル22[[#This Row],[入金額4]])</f>
        <v>0</v>
      </c>
      <c r="AN501" s="38">
        <f t="shared" si="7"/>
        <v>0</v>
      </c>
    </row>
    <row r="502" spans="1:40" hidden="1" x14ac:dyDescent="0.15">
      <c r="A502" s="43">
        <v>2482</v>
      </c>
      <c r="B502" s="38"/>
      <c r="C502" s="43"/>
      <c r="D502" s="79" t="s">
        <v>1475</v>
      </c>
      <c r="E502" s="37" t="s">
        <v>143</v>
      </c>
      <c r="F502" s="37" t="s">
        <v>1442</v>
      </c>
      <c r="G502" s="37" t="s">
        <v>1475</v>
      </c>
      <c r="H502" s="37"/>
      <c r="I502" s="38" t="s">
        <v>1878</v>
      </c>
      <c r="J502" s="39">
        <v>60</v>
      </c>
      <c r="K502" s="39">
        <v>120</v>
      </c>
      <c r="L502" s="39">
        <v>0</v>
      </c>
      <c r="M502" s="44">
        <f>SUM(テーブル22[[#This Row],[1月]:[3月]])</f>
        <v>180</v>
      </c>
      <c r="N502" s="41">
        <v>41394</v>
      </c>
      <c r="O502" s="39">
        <v>180</v>
      </c>
      <c r="P50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2" s="42">
        <v>0</v>
      </c>
      <c r="R502" s="42">
        <v>150</v>
      </c>
      <c r="S502" s="42">
        <v>30</v>
      </c>
      <c r="T502" s="42">
        <f>SUM(テーブル22[[#This Row],[4月]:[6月]])</f>
        <v>180</v>
      </c>
      <c r="U502" s="41"/>
      <c r="V502" s="42"/>
      <c r="W502" s="42">
        <f>IF(テーブル22[[#This Row],[1-3月残高]]="",テーブル22[[#This Row],[4-6月計]]-テーブル22[[#This Row],[入金額2]],IF(テーブル22[[#This Row],[1-3月残高]]&gt;0,テーブル22[[#This Row],[1-3月残高]]+テーブル22[[#This Row],[4-6月計]]-テーブル22[[#This Row],[入金額2]]))</f>
        <v>180</v>
      </c>
      <c r="X502" s="42"/>
      <c r="Y502" s="42"/>
      <c r="Z502" s="42"/>
      <c r="AA502" s="42">
        <f>SUM(テーブル22[[#This Row],[7月]:[9月]])</f>
        <v>0</v>
      </c>
      <c r="AB502" s="41"/>
      <c r="AC502" s="42"/>
      <c r="AD502" s="42">
        <f>IF(テーブル22[[#This Row],[1-6月残高]]=0,テーブル22[[#This Row],[7-9月計]]-テーブル22[[#This Row],[入金額3]],IF(テーブル22[[#This Row],[1-6月残高]]&gt;0,テーブル22[[#This Row],[1-6月残高]]+テーブル22[[#This Row],[7-9月計]]-テーブル22[[#This Row],[入金額3]]))</f>
        <v>180</v>
      </c>
      <c r="AE502" s="42"/>
      <c r="AF502" s="42"/>
      <c r="AG502" s="42"/>
      <c r="AH502" s="42">
        <f>SUM(テーブル22[[#This Row],[10月]:[12月]])</f>
        <v>0</v>
      </c>
      <c r="AI502" s="41"/>
      <c r="AJ502" s="42"/>
      <c r="AK502" s="42">
        <f>IF(テーブル22[[#This Row],[1-9月残高]]=0,テーブル22[[#This Row],[10-12月計]]-テーブル22[[#This Row],[入金額4]],IF(テーブル22[[#This Row],[1-9月残高]]&gt;0,テーブル22[[#This Row],[1-9月残高]]+テーブル22[[#This Row],[10-12月計]]-テーブル22[[#This Row],[入金額4]]))</f>
        <v>180</v>
      </c>
      <c r="AL502" s="42">
        <f>SUM(テーブル22[[#This Row],[1-3月計]],テーブル22[[#This Row],[4-6月計]],テーブル22[[#This Row],[7-9月計]],テーブル22[[#This Row],[10-12月計]]-テーブル22[[#This Row],[入金合計]])</f>
        <v>180</v>
      </c>
      <c r="AM502" s="42">
        <f>SUM(テーブル22[[#This Row],[入金額]],テーブル22[[#This Row],[入金額2]],テーブル22[[#This Row],[入金額3]],テーブル22[[#This Row],[入金額4]])</f>
        <v>180</v>
      </c>
      <c r="AN502" s="38">
        <f t="shared" si="7"/>
        <v>360</v>
      </c>
    </row>
    <row r="503" spans="1:40" hidden="1" x14ac:dyDescent="0.15">
      <c r="A503" s="43">
        <v>2483</v>
      </c>
      <c r="B503" s="38"/>
      <c r="C503" s="43"/>
      <c r="D503" s="79" t="s">
        <v>1476</v>
      </c>
      <c r="E503" s="37" t="s">
        <v>143</v>
      </c>
      <c r="F503" s="37" t="s">
        <v>1477</v>
      </c>
      <c r="G503" s="37" t="s">
        <v>1476</v>
      </c>
      <c r="H503" s="37"/>
      <c r="I503" s="38" t="s">
        <v>1878</v>
      </c>
      <c r="J503" s="39">
        <v>0</v>
      </c>
      <c r="K503" s="39">
        <v>0</v>
      </c>
      <c r="L503" s="39">
        <v>0</v>
      </c>
      <c r="M503" s="44">
        <f>SUM(テーブル22[[#This Row],[1月]:[3月]])</f>
        <v>0</v>
      </c>
      <c r="N503" s="41"/>
      <c r="O503" s="39"/>
      <c r="P5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3" s="42">
        <v>0</v>
      </c>
      <c r="R503" s="42">
        <v>0</v>
      </c>
      <c r="S503" s="42">
        <v>0</v>
      </c>
      <c r="T503" s="42">
        <f>SUM(テーブル22[[#This Row],[4月]:[6月]])</f>
        <v>0</v>
      </c>
      <c r="U503" s="41"/>
      <c r="V503" s="42"/>
      <c r="W503" s="42">
        <f>IF(テーブル22[[#This Row],[1-3月残高]]="",テーブル22[[#This Row],[4-6月計]]-テーブル22[[#This Row],[入金額2]],IF(テーブル22[[#This Row],[1-3月残高]]&gt;0,テーブル22[[#This Row],[1-3月残高]]+テーブル22[[#This Row],[4-6月計]]-テーブル22[[#This Row],[入金額2]]))</f>
        <v>0</v>
      </c>
      <c r="X503" s="42"/>
      <c r="Y503" s="42"/>
      <c r="Z503" s="42"/>
      <c r="AA503" s="42">
        <f>SUM(テーブル22[[#This Row],[7月]:[9月]])</f>
        <v>0</v>
      </c>
      <c r="AB503" s="41"/>
      <c r="AC503" s="42"/>
      <c r="AD503" s="42">
        <f>IF(テーブル22[[#This Row],[1-6月残高]]=0,テーブル22[[#This Row],[7-9月計]]-テーブル22[[#This Row],[入金額3]],IF(テーブル22[[#This Row],[1-6月残高]]&gt;0,テーブル22[[#This Row],[1-6月残高]]+テーブル22[[#This Row],[7-9月計]]-テーブル22[[#This Row],[入金額3]]))</f>
        <v>0</v>
      </c>
      <c r="AE503" s="42"/>
      <c r="AF503" s="42"/>
      <c r="AG503" s="42"/>
      <c r="AH503" s="42">
        <f>SUM(テーブル22[[#This Row],[10月]:[12月]])</f>
        <v>0</v>
      </c>
      <c r="AI503" s="41"/>
      <c r="AJ503" s="42"/>
      <c r="AK503" s="42">
        <f>IF(テーブル22[[#This Row],[1-9月残高]]=0,テーブル22[[#This Row],[10-12月計]]-テーブル22[[#This Row],[入金額4]],IF(テーブル22[[#This Row],[1-9月残高]]&gt;0,テーブル22[[#This Row],[1-9月残高]]+テーブル22[[#This Row],[10-12月計]]-テーブル22[[#This Row],[入金額4]]))</f>
        <v>0</v>
      </c>
      <c r="AL503" s="42">
        <f>SUM(テーブル22[[#This Row],[1-3月計]],テーブル22[[#This Row],[4-6月計]],テーブル22[[#This Row],[7-9月計]],テーブル22[[#This Row],[10-12月計]]-テーブル22[[#This Row],[入金合計]])</f>
        <v>0</v>
      </c>
      <c r="AM503" s="42">
        <f>SUM(テーブル22[[#This Row],[入金額]],テーブル22[[#This Row],[入金額2]],テーブル22[[#This Row],[入金額3]],テーブル22[[#This Row],[入金額4]])</f>
        <v>0</v>
      </c>
      <c r="AN503" s="38">
        <f t="shared" si="7"/>
        <v>0</v>
      </c>
    </row>
    <row r="504" spans="1:40" hidden="1" x14ac:dyDescent="0.15">
      <c r="A504" s="43">
        <v>2484</v>
      </c>
      <c r="B504" s="38"/>
      <c r="C504" s="43"/>
      <c r="D504" s="79" t="s">
        <v>1478</v>
      </c>
      <c r="E504" s="37" t="s">
        <v>143</v>
      </c>
      <c r="F504" s="37" t="s">
        <v>1442</v>
      </c>
      <c r="G504" s="37" t="s">
        <v>1478</v>
      </c>
      <c r="H504" s="37"/>
      <c r="I504" s="38" t="s">
        <v>1878</v>
      </c>
      <c r="J504" s="39">
        <v>0</v>
      </c>
      <c r="K504" s="39">
        <v>0</v>
      </c>
      <c r="L504" s="39">
        <v>0</v>
      </c>
      <c r="M504" s="44">
        <f>SUM(テーブル22[[#This Row],[1月]:[3月]])</f>
        <v>0</v>
      </c>
      <c r="N504" s="41"/>
      <c r="O504" s="39"/>
      <c r="P50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4" s="42">
        <v>0</v>
      </c>
      <c r="R504" s="42">
        <v>0</v>
      </c>
      <c r="S504" s="42">
        <v>0</v>
      </c>
      <c r="T504" s="42">
        <f>SUM(テーブル22[[#This Row],[4月]:[6月]])</f>
        <v>0</v>
      </c>
      <c r="U504" s="41"/>
      <c r="V504" s="42"/>
      <c r="W504" s="42">
        <f>IF(テーブル22[[#This Row],[1-3月残高]]="",テーブル22[[#This Row],[4-6月計]]-テーブル22[[#This Row],[入金額2]],IF(テーブル22[[#This Row],[1-3月残高]]&gt;0,テーブル22[[#This Row],[1-3月残高]]+テーブル22[[#This Row],[4-6月計]]-テーブル22[[#This Row],[入金額2]]))</f>
        <v>0</v>
      </c>
      <c r="X504" s="42"/>
      <c r="Y504" s="42"/>
      <c r="Z504" s="42"/>
      <c r="AA504" s="42">
        <f>SUM(テーブル22[[#This Row],[7月]:[9月]])</f>
        <v>0</v>
      </c>
      <c r="AB504" s="41"/>
      <c r="AC504" s="42"/>
      <c r="AD504" s="42">
        <f>IF(テーブル22[[#This Row],[1-6月残高]]=0,テーブル22[[#This Row],[7-9月計]]-テーブル22[[#This Row],[入金額3]],IF(テーブル22[[#This Row],[1-6月残高]]&gt;0,テーブル22[[#This Row],[1-6月残高]]+テーブル22[[#This Row],[7-9月計]]-テーブル22[[#This Row],[入金額3]]))</f>
        <v>0</v>
      </c>
      <c r="AE504" s="42"/>
      <c r="AF504" s="42"/>
      <c r="AG504" s="42"/>
      <c r="AH504" s="42">
        <f>SUM(テーブル22[[#This Row],[10月]:[12月]])</f>
        <v>0</v>
      </c>
      <c r="AI504" s="41"/>
      <c r="AJ504" s="42"/>
      <c r="AK504" s="42">
        <f>IF(テーブル22[[#This Row],[1-9月残高]]=0,テーブル22[[#This Row],[10-12月計]]-テーブル22[[#This Row],[入金額4]],IF(テーブル22[[#This Row],[1-9月残高]]&gt;0,テーブル22[[#This Row],[1-9月残高]]+テーブル22[[#This Row],[10-12月計]]-テーブル22[[#This Row],[入金額4]]))</f>
        <v>0</v>
      </c>
      <c r="AL504" s="42">
        <f>SUM(テーブル22[[#This Row],[1-3月計]],テーブル22[[#This Row],[4-6月計]],テーブル22[[#This Row],[7-9月計]],テーブル22[[#This Row],[10-12月計]]-テーブル22[[#This Row],[入金合計]])</f>
        <v>0</v>
      </c>
      <c r="AM504" s="42">
        <f>SUM(テーブル22[[#This Row],[入金額]],テーブル22[[#This Row],[入金額2]],テーブル22[[#This Row],[入金額3]],テーブル22[[#This Row],[入金額4]])</f>
        <v>0</v>
      </c>
      <c r="AN504" s="38">
        <f t="shared" si="7"/>
        <v>0</v>
      </c>
    </row>
    <row r="505" spans="1:40" hidden="1" x14ac:dyDescent="0.15">
      <c r="A505" s="43">
        <v>2485</v>
      </c>
      <c r="B505" s="38"/>
      <c r="C505" s="43"/>
      <c r="D505" s="79" t="s">
        <v>1479</v>
      </c>
      <c r="E505" s="37" t="s">
        <v>143</v>
      </c>
      <c r="F505" s="37" t="s">
        <v>1442</v>
      </c>
      <c r="G505" s="37" t="s">
        <v>1479</v>
      </c>
      <c r="H505" s="37"/>
      <c r="I505" s="38" t="s">
        <v>1878</v>
      </c>
      <c r="J505" s="39">
        <v>420</v>
      </c>
      <c r="K505" s="39">
        <v>0</v>
      </c>
      <c r="L505" s="39">
        <v>150</v>
      </c>
      <c r="M505" s="44">
        <f>SUM(テーブル22[[#This Row],[1月]:[3月]])</f>
        <v>570</v>
      </c>
      <c r="N505" s="41">
        <v>41394</v>
      </c>
      <c r="O505" s="39">
        <v>570</v>
      </c>
      <c r="P50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5" s="42">
        <v>0</v>
      </c>
      <c r="R505" s="42">
        <v>0</v>
      </c>
      <c r="S505" s="42">
        <v>0</v>
      </c>
      <c r="T505" s="42">
        <f>SUM(テーブル22[[#This Row],[4月]:[6月]])</f>
        <v>0</v>
      </c>
      <c r="U505" s="41"/>
      <c r="V505" s="42"/>
      <c r="W505" s="42">
        <f>IF(テーブル22[[#This Row],[1-3月残高]]="",テーブル22[[#This Row],[4-6月計]]-テーブル22[[#This Row],[入金額2]],IF(テーブル22[[#This Row],[1-3月残高]]&gt;0,テーブル22[[#This Row],[1-3月残高]]+テーブル22[[#This Row],[4-6月計]]-テーブル22[[#This Row],[入金額2]]))</f>
        <v>0</v>
      </c>
      <c r="X505" s="42"/>
      <c r="Y505" s="42"/>
      <c r="Z505" s="42"/>
      <c r="AA505" s="42">
        <f>SUM(テーブル22[[#This Row],[7月]:[9月]])</f>
        <v>0</v>
      </c>
      <c r="AB505" s="41"/>
      <c r="AC505" s="42"/>
      <c r="AD505" s="42">
        <f>IF(テーブル22[[#This Row],[1-6月残高]]=0,テーブル22[[#This Row],[7-9月計]]-テーブル22[[#This Row],[入金額3]],IF(テーブル22[[#This Row],[1-6月残高]]&gt;0,テーブル22[[#This Row],[1-6月残高]]+テーブル22[[#This Row],[7-9月計]]-テーブル22[[#This Row],[入金額3]]))</f>
        <v>0</v>
      </c>
      <c r="AE505" s="42"/>
      <c r="AF505" s="42"/>
      <c r="AG505" s="42"/>
      <c r="AH505" s="42">
        <f>SUM(テーブル22[[#This Row],[10月]:[12月]])</f>
        <v>0</v>
      </c>
      <c r="AI505" s="41"/>
      <c r="AJ505" s="42"/>
      <c r="AK505" s="42">
        <f>IF(テーブル22[[#This Row],[1-9月残高]]=0,テーブル22[[#This Row],[10-12月計]]-テーブル22[[#This Row],[入金額4]],IF(テーブル22[[#This Row],[1-9月残高]]&gt;0,テーブル22[[#This Row],[1-9月残高]]+テーブル22[[#This Row],[10-12月計]]-テーブル22[[#This Row],[入金額4]]))</f>
        <v>0</v>
      </c>
      <c r="AL505" s="42">
        <f>SUM(テーブル22[[#This Row],[1-3月計]],テーブル22[[#This Row],[4-6月計]],テーブル22[[#This Row],[7-9月計]],テーブル22[[#This Row],[10-12月計]]-テーブル22[[#This Row],[入金合計]])</f>
        <v>0</v>
      </c>
      <c r="AM505" s="42">
        <f>SUM(テーブル22[[#This Row],[入金額]],テーブル22[[#This Row],[入金額2]],テーブル22[[#This Row],[入金額3]],テーブル22[[#This Row],[入金額4]])</f>
        <v>570</v>
      </c>
      <c r="AN505" s="38">
        <f t="shared" si="7"/>
        <v>570</v>
      </c>
    </row>
    <row r="506" spans="1:40" hidden="1" x14ac:dyDescent="0.15">
      <c r="A506" s="43">
        <v>2486</v>
      </c>
      <c r="B506" s="38"/>
      <c r="C506" s="43"/>
      <c r="D506" s="79" t="s">
        <v>1480</v>
      </c>
      <c r="E506" s="37" t="s">
        <v>143</v>
      </c>
      <c r="F506" s="37" t="s">
        <v>1442</v>
      </c>
      <c r="G506" s="37" t="s">
        <v>1480</v>
      </c>
      <c r="H506" s="37"/>
      <c r="I506" s="38" t="s">
        <v>1878</v>
      </c>
      <c r="J506" s="39">
        <v>0</v>
      </c>
      <c r="K506" s="39">
        <v>0</v>
      </c>
      <c r="L506" s="39">
        <v>0</v>
      </c>
      <c r="M506" s="44">
        <f>SUM(テーブル22[[#This Row],[1月]:[3月]])</f>
        <v>0</v>
      </c>
      <c r="N506" s="41"/>
      <c r="O506" s="39"/>
      <c r="P50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6" s="42">
        <v>0</v>
      </c>
      <c r="R506" s="42">
        <v>0</v>
      </c>
      <c r="S506" s="42">
        <v>0</v>
      </c>
      <c r="T506" s="42">
        <f>SUM(テーブル22[[#This Row],[4月]:[6月]])</f>
        <v>0</v>
      </c>
      <c r="U506" s="41"/>
      <c r="V506" s="42"/>
      <c r="W506" s="42">
        <f>IF(テーブル22[[#This Row],[1-3月残高]]="",テーブル22[[#This Row],[4-6月計]]-テーブル22[[#This Row],[入金額2]],IF(テーブル22[[#This Row],[1-3月残高]]&gt;0,テーブル22[[#This Row],[1-3月残高]]+テーブル22[[#This Row],[4-6月計]]-テーブル22[[#This Row],[入金額2]]))</f>
        <v>0</v>
      </c>
      <c r="X506" s="42"/>
      <c r="Y506" s="42"/>
      <c r="Z506" s="42"/>
      <c r="AA506" s="42">
        <f>SUM(テーブル22[[#This Row],[7月]:[9月]])</f>
        <v>0</v>
      </c>
      <c r="AB506" s="41"/>
      <c r="AC506" s="42"/>
      <c r="AD506" s="42">
        <f>IF(テーブル22[[#This Row],[1-6月残高]]=0,テーブル22[[#This Row],[7-9月計]]-テーブル22[[#This Row],[入金額3]],IF(テーブル22[[#This Row],[1-6月残高]]&gt;0,テーブル22[[#This Row],[1-6月残高]]+テーブル22[[#This Row],[7-9月計]]-テーブル22[[#This Row],[入金額3]]))</f>
        <v>0</v>
      </c>
      <c r="AE506" s="42"/>
      <c r="AF506" s="42"/>
      <c r="AG506" s="42"/>
      <c r="AH506" s="42">
        <f>SUM(テーブル22[[#This Row],[10月]:[12月]])</f>
        <v>0</v>
      </c>
      <c r="AI506" s="41"/>
      <c r="AJ506" s="42"/>
      <c r="AK506" s="42">
        <f>IF(テーブル22[[#This Row],[1-9月残高]]=0,テーブル22[[#This Row],[10-12月計]]-テーブル22[[#This Row],[入金額4]],IF(テーブル22[[#This Row],[1-9月残高]]&gt;0,テーブル22[[#This Row],[1-9月残高]]+テーブル22[[#This Row],[10-12月計]]-テーブル22[[#This Row],[入金額4]]))</f>
        <v>0</v>
      </c>
      <c r="AL506" s="42">
        <f>SUM(テーブル22[[#This Row],[1-3月計]],テーブル22[[#This Row],[4-6月計]],テーブル22[[#This Row],[7-9月計]],テーブル22[[#This Row],[10-12月計]]-テーブル22[[#This Row],[入金合計]])</f>
        <v>0</v>
      </c>
      <c r="AM506" s="42">
        <f>SUM(テーブル22[[#This Row],[入金額]],テーブル22[[#This Row],[入金額2]],テーブル22[[#This Row],[入金額3]],テーブル22[[#This Row],[入金額4]])</f>
        <v>0</v>
      </c>
      <c r="AN506" s="38">
        <f t="shared" si="7"/>
        <v>0</v>
      </c>
    </row>
    <row r="507" spans="1:40" hidden="1" x14ac:dyDescent="0.15">
      <c r="A507" s="43">
        <v>2487</v>
      </c>
      <c r="B507" s="38"/>
      <c r="C507" s="43"/>
      <c r="D507" s="79" t="s">
        <v>1481</v>
      </c>
      <c r="E507" s="37" t="s">
        <v>143</v>
      </c>
      <c r="F507" s="37" t="s">
        <v>1442</v>
      </c>
      <c r="G507" s="37" t="s">
        <v>1481</v>
      </c>
      <c r="H507" s="37"/>
      <c r="I507" s="38" t="s">
        <v>1878</v>
      </c>
      <c r="J507" s="39">
        <v>0</v>
      </c>
      <c r="K507" s="39">
        <v>0</v>
      </c>
      <c r="L507" s="39">
        <v>0</v>
      </c>
      <c r="M507" s="44">
        <f>SUM(テーブル22[[#This Row],[1月]:[3月]])</f>
        <v>0</v>
      </c>
      <c r="N507" s="41"/>
      <c r="O507" s="39"/>
      <c r="P5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7" s="42">
        <v>120</v>
      </c>
      <c r="R507" s="42">
        <v>300</v>
      </c>
      <c r="S507" s="42">
        <v>330</v>
      </c>
      <c r="T507" s="42">
        <f>SUM(テーブル22[[#This Row],[4月]:[6月]])</f>
        <v>750</v>
      </c>
      <c r="U507" s="41"/>
      <c r="V507" s="42"/>
      <c r="W507" s="42">
        <f>IF(テーブル22[[#This Row],[1-3月残高]]="",テーブル22[[#This Row],[4-6月計]]-テーブル22[[#This Row],[入金額2]],IF(テーブル22[[#This Row],[1-3月残高]]&gt;0,テーブル22[[#This Row],[1-3月残高]]+テーブル22[[#This Row],[4-6月計]]-テーブル22[[#This Row],[入金額2]]))</f>
        <v>750</v>
      </c>
      <c r="X507" s="42"/>
      <c r="Y507" s="42"/>
      <c r="Z507" s="42"/>
      <c r="AA507" s="42">
        <f>SUM(テーブル22[[#This Row],[7月]:[9月]])</f>
        <v>0</v>
      </c>
      <c r="AB507" s="41"/>
      <c r="AC507" s="42"/>
      <c r="AD507" s="42">
        <f>IF(テーブル22[[#This Row],[1-6月残高]]=0,テーブル22[[#This Row],[7-9月計]]-テーブル22[[#This Row],[入金額3]],IF(テーブル22[[#This Row],[1-6月残高]]&gt;0,テーブル22[[#This Row],[1-6月残高]]+テーブル22[[#This Row],[7-9月計]]-テーブル22[[#This Row],[入金額3]]))</f>
        <v>750</v>
      </c>
      <c r="AE507" s="42"/>
      <c r="AF507" s="42"/>
      <c r="AG507" s="42"/>
      <c r="AH507" s="42">
        <f>SUM(テーブル22[[#This Row],[10月]:[12月]])</f>
        <v>0</v>
      </c>
      <c r="AI507" s="41"/>
      <c r="AJ507" s="42"/>
      <c r="AK507" s="42">
        <f>IF(テーブル22[[#This Row],[1-9月残高]]=0,テーブル22[[#This Row],[10-12月計]]-テーブル22[[#This Row],[入金額4]],IF(テーブル22[[#This Row],[1-9月残高]]&gt;0,テーブル22[[#This Row],[1-9月残高]]+テーブル22[[#This Row],[10-12月計]]-テーブル22[[#This Row],[入金額4]]))</f>
        <v>750</v>
      </c>
      <c r="AL507" s="42">
        <f>SUM(テーブル22[[#This Row],[1-3月計]],テーブル22[[#This Row],[4-6月計]],テーブル22[[#This Row],[7-9月計]],テーブル22[[#This Row],[10-12月計]]-テーブル22[[#This Row],[入金合計]])</f>
        <v>750</v>
      </c>
      <c r="AM507" s="42">
        <f>SUM(テーブル22[[#This Row],[入金額]],テーブル22[[#This Row],[入金額2]],テーブル22[[#This Row],[入金額3]],テーブル22[[#This Row],[入金額4]])</f>
        <v>0</v>
      </c>
      <c r="AN507" s="38">
        <f t="shared" si="7"/>
        <v>750</v>
      </c>
    </row>
    <row r="508" spans="1:40" hidden="1" x14ac:dyDescent="0.15">
      <c r="A508" s="43">
        <v>2488</v>
      </c>
      <c r="B508" s="38"/>
      <c r="C508" s="43"/>
      <c r="D508" s="79" t="s">
        <v>1482</v>
      </c>
      <c r="E508" s="37" t="s">
        <v>143</v>
      </c>
      <c r="F508" s="37" t="s">
        <v>1442</v>
      </c>
      <c r="G508" s="37" t="s">
        <v>1482</v>
      </c>
      <c r="H508" s="37"/>
      <c r="I508" s="38" t="s">
        <v>1878</v>
      </c>
      <c r="J508" s="39">
        <v>0</v>
      </c>
      <c r="K508" s="39">
        <v>0</v>
      </c>
      <c r="L508" s="39">
        <v>0</v>
      </c>
      <c r="M508" s="44">
        <f>SUM(テーブル22[[#This Row],[1月]:[3月]])</f>
        <v>0</v>
      </c>
      <c r="N508" s="41"/>
      <c r="O508" s="39"/>
      <c r="P5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8" s="42">
        <v>0</v>
      </c>
      <c r="R508" s="42">
        <v>150</v>
      </c>
      <c r="S508" s="42">
        <v>120</v>
      </c>
      <c r="T508" s="42">
        <f>SUM(テーブル22[[#This Row],[4月]:[6月]])</f>
        <v>270</v>
      </c>
      <c r="U508" s="41"/>
      <c r="V508" s="42"/>
      <c r="W508" s="42">
        <f>IF(テーブル22[[#This Row],[1-3月残高]]="",テーブル22[[#This Row],[4-6月計]]-テーブル22[[#This Row],[入金額2]],IF(テーブル22[[#This Row],[1-3月残高]]&gt;0,テーブル22[[#This Row],[1-3月残高]]+テーブル22[[#This Row],[4-6月計]]-テーブル22[[#This Row],[入金額2]]))</f>
        <v>270</v>
      </c>
      <c r="X508" s="42"/>
      <c r="Y508" s="42"/>
      <c r="Z508" s="42"/>
      <c r="AA508" s="42">
        <f>SUM(テーブル22[[#This Row],[7月]:[9月]])</f>
        <v>0</v>
      </c>
      <c r="AB508" s="41"/>
      <c r="AC508" s="42"/>
      <c r="AD508" s="42">
        <f>IF(テーブル22[[#This Row],[1-6月残高]]=0,テーブル22[[#This Row],[7-9月計]]-テーブル22[[#This Row],[入金額3]],IF(テーブル22[[#This Row],[1-6月残高]]&gt;0,テーブル22[[#This Row],[1-6月残高]]+テーブル22[[#This Row],[7-9月計]]-テーブル22[[#This Row],[入金額3]]))</f>
        <v>270</v>
      </c>
      <c r="AE508" s="42"/>
      <c r="AF508" s="42"/>
      <c r="AG508" s="42"/>
      <c r="AH508" s="42">
        <f>SUM(テーブル22[[#This Row],[10月]:[12月]])</f>
        <v>0</v>
      </c>
      <c r="AI508" s="41"/>
      <c r="AJ508" s="42"/>
      <c r="AK508" s="42">
        <f>IF(テーブル22[[#This Row],[1-9月残高]]=0,テーブル22[[#This Row],[10-12月計]]-テーブル22[[#This Row],[入金額4]],IF(テーブル22[[#This Row],[1-9月残高]]&gt;0,テーブル22[[#This Row],[1-9月残高]]+テーブル22[[#This Row],[10-12月計]]-テーブル22[[#This Row],[入金額4]]))</f>
        <v>270</v>
      </c>
      <c r="AL508" s="42">
        <f>SUM(テーブル22[[#This Row],[1-3月計]],テーブル22[[#This Row],[4-6月計]],テーブル22[[#This Row],[7-9月計]],テーブル22[[#This Row],[10-12月計]]-テーブル22[[#This Row],[入金合計]])</f>
        <v>270</v>
      </c>
      <c r="AM508" s="42">
        <f>SUM(テーブル22[[#This Row],[入金額]],テーブル22[[#This Row],[入金額2]],テーブル22[[#This Row],[入金額3]],テーブル22[[#This Row],[入金額4]])</f>
        <v>0</v>
      </c>
      <c r="AN508" s="38">
        <f t="shared" si="7"/>
        <v>270</v>
      </c>
    </row>
    <row r="509" spans="1:40" hidden="1" x14ac:dyDescent="0.15">
      <c r="A509" s="43">
        <v>2489</v>
      </c>
      <c r="B509" s="38"/>
      <c r="C509" s="43"/>
      <c r="D509" s="79" t="s">
        <v>1483</v>
      </c>
      <c r="E509" s="37" t="s">
        <v>143</v>
      </c>
      <c r="F509" s="37" t="s">
        <v>1442</v>
      </c>
      <c r="G509" s="37" t="s">
        <v>1483</v>
      </c>
      <c r="H509" s="37"/>
      <c r="I509" s="38" t="s">
        <v>1878</v>
      </c>
      <c r="J509" s="39">
        <v>690</v>
      </c>
      <c r="K509" s="39">
        <v>150</v>
      </c>
      <c r="L509" s="39">
        <v>150</v>
      </c>
      <c r="M509" s="44">
        <f>SUM(テーブル22[[#This Row],[1月]:[3月]])</f>
        <v>990</v>
      </c>
      <c r="N509" s="41">
        <v>41394</v>
      </c>
      <c r="O509" s="39">
        <v>990</v>
      </c>
      <c r="P50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09" s="42">
        <v>240</v>
      </c>
      <c r="R509" s="42">
        <v>330</v>
      </c>
      <c r="S509" s="42">
        <v>480</v>
      </c>
      <c r="T509" s="42">
        <f>SUM(テーブル22[[#This Row],[4月]:[6月]])</f>
        <v>1050</v>
      </c>
      <c r="U509" s="41"/>
      <c r="V509" s="42"/>
      <c r="W509" s="42">
        <f>IF(テーブル22[[#This Row],[1-3月残高]]="",テーブル22[[#This Row],[4-6月計]]-テーブル22[[#This Row],[入金額2]],IF(テーブル22[[#This Row],[1-3月残高]]&gt;0,テーブル22[[#This Row],[1-3月残高]]+テーブル22[[#This Row],[4-6月計]]-テーブル22[[#This Row],[入金額2]]))</f>
        <v>1050</v>
      </c>
      <c r="X509" s="42"/>
      <c r="Y509" s="42"/>
      <c r="Z509" s="42"/>
      <c r="AA509" s="42">
        <f>SUM(テーブル22[[#This Row],[7月]:[9月]])</f>
        <v>0</v>
      </c>
      <c r="AB509" s="41"/>
      <c r="AC509" s="42"/>
      <c r="AD509" s="42">
        <f>IF(テーブル22[[#This Row],[1-6月残高]]=0,テーブル22[[#This Row],[7-9月計]]-テーブル22[[#This Row],[入金額3]],IF(テーブル22[[#This Row],[1-6月残高]]&gt;0,テーブル22[[#This Row],[1-6月残高]]+テーブル22[[#This Row],[7-9月計]]-テーブル22[[#This Row],[入金額3]]))</f>
        <v>1050</v>
      </c>
      <c r="AE509" s="42"/>
      <c r="AF509" s="42"/>
      <c r="AG509" s="42"/>
      <c r="AH509" s="42">
        <f>SUM(テーブル22[[#This Row],[10月]:[12月]])</f>
        <v>0</v>
      </c>
      <c r="AI509" s="41"/>
      <c r="AJ509" s="42"/>
      <c r="AK509" s="42">
        <f>IF(テーブル22[[#This Row],[1-9月残高]]=0,テーブル22[[#This Row],[10-12月計]]-テーブル22[[#This Row],[入金額4]],IF(テーブル22[[#This Row],[1-9月残高]]&gt;0,テーブル22[[#This Row],[1-9月残高]]+テーブル22[[#This Row],[10-12月計]]-テーブル22[[#This Row],[入金額4]]))</f>
        <v>1050</v>
      </c>
      <c r="AL509" s="42">
        <f>SUM(テーブル22[[#This Row],[1-3月計]],テーブル22[[#This Row],[4-6月計]],テーブル22[[#This Row],[7-9月計]],テーブル22[[#This Row],[10-12月計]]-テーブル22[[#This Row],[入金合計]])</f>
        <v>1050</v>
      </c>
      <c r="AM509" s="42">
        <f>SUM(テーブル22[[#This Row],[入金額]],テーブル22[[#This Row],[入金額2]],テーブル22[[#This Row],[入金額3]],テーブル22[[#This Row],[入金額4]])</f>
        <v>990</v>
      </c>
      <c r="AN509" s="38">
        <f t="shared" si="7"/>
        <v>2040</v>
      </c>
    </row>
    <row r="510" spans="1:40" hidden="1" x14ac:dyDescent="0.15">
      <c r="A510" s="43">
        <v>2490</v>
      </c>
      <c r="B510" s="38"/>
      <c r="C510" s="43"/>
      <c r="D510" s="79" t="s">
        <v>1484</v>
      </c>
      <c r="E510" s="37" t="s">
        <v>143</v>
      </c>
      <c r="F510" s="37" t="s">
        <v>1485</v>
      </c>
      <c r="G510" s="37" t="s">
        <v>1486</v>
      </c>
      <c r="H510" s="37"/>
      <c r="I510" s="38" t="s">
        <v>1878</v>
      </c>
      <c r="J510" s="39">
        <v>0</v>
      </c>
      <c r="K510" s="39">
        <v>0</v>
      </c>
      <c r="L510" s="39">
        <v>0</v>
      </c>
      <c r="M510" s="44">
        <f>SUM(テーブル22[[#This Row],[1月]:[3月]])</f>
        <v>0</v>
      </c>
      <c r="N510" s="41"/>
      <c r="O510" s="39"/>
      <c r="P5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0" s="42">
        <v>0</v>
      </c>
      <c r="R510" s="42">
        <v>0</v>
      </c>
      <c r="S510" s="42">
        <v>0</v>
      </c>
      <c r="T510" s="42">
        <f>SUM(テーブル22[[#This Row],[4月]:[6月]])</f>
        <v>0</v>
      </c>
      <c r="U510" s="41"/>
      <c r="V510" s="42"/>
      <c r="W510" s="42">
        <f>IF(テーブル22[[#This Row],[1-3月残高]]="",テーブル22[[#This Row],[4-6月計]]-テーブル22[[#This Row],[入金額2]],IF(テーブル22[[#This Row],[1-3月残高]]&gt;0,テーブル22[[#This Row],[1-3月残高]]+テーブル22[[#This Row],[4-6月計]]-テーブル22[[#This Row],[入金額2]]))</f>
        <v>0</v>
      </c>
      <c r="X510" s="42"/>
      <c r="Y510" s="42"/>
      <c r="Z510" s="42"/>
      <c r="AA510" s="42">
        <f>SUM(テーブル22[[#This Row],[7月]:[9月]])</f>
        <v>0</v>
      </c>
      <c r="AB510" s="41"/>
      <c r="AC510" s="42"/>
      <c r="AD510" s="42">
        <f>IF(テーブル22[[#This Row],[1-6月残高]]=0,テーブル22[[#This Row],[7-9月計]]-テーブル22[[#This Row],[入金額3]],IF(テーブル22[[#This Row],[1-6月残高]]&gt;0,テーブル22[[#This Row],[1-6月残高]]+テーブル22[[#This Row],[7-9月計]]-テーブル22[[#This Row],[入金額3]]))</f>
        <v>0</v>
      </c>
      <c r="AE510" s="42"/>
      <c r="AF510" s="42"/>
      <c r="AG510" s="42"/>
      <c r="AH510" s="42">
        <f>SUM(テーブル22[[#This Row],[10月]:[12月]])</f>
        <v>0</v>
      </c>
      <c r="AI510" s="41"/>
      <c r="AJ510" s="42"/>
      <c r="AK510" s="42">
        <f>IF(テーブル22[[#This Row],[1-9月残高]]=0,テーブル22[[#This Row],[10-12月計]]-テーブル22[[#This Row],[入金額4]],IF(テーブル22[[#This Row],[1-9月残高]]&gt;0,テーブル22[[#This Row],[1-9月残高]]+テーブル22[[#This Row],[10-12月計]]-テーブル22[[#This Row],[入金額4]]))</f>
        <v>0</v>
      </c>
      <c r="AL510" s="42">
        <f>SUM(テーブル22[[#This Row],[1-3月計]],テーブル22[[#This Row],[4-6月計]],テーブル22[[#This Row],[7-9月計]],テーブル22[[#This Row],[10-12月計]]-テーブル22[[#This Row],[入金合計]])</f>
        <v>0</v>
      </c>
      <c r="AM510" s="42">
        <f>SUM(テーブル22[[#This Row],[入金額]],テーブル22[[#This Row],[入金額2]],テーブル22[[#This Row],[入金額3]],テーブル22[[#This Row],[入金額4]])</f>
        <v>0</v>
      </c>
      <c r="AN510" s="38">
        <f t="shared" si="7"/>
        <v>0</v>
      </c>
    </row>
    <row r="511" spans="1:40" hidden="1" x14ac:dyDescent="0.15">
      <c r="A511" s="43">
        <v>2491</v>
      </c>
      <c r="B511" s="38"/>
      <c r="C511" s="43"/>
      <c r="D511" s="79" t="s">
        <v>1487</v>
      </c>
      <c r="E511" s="37" t="s">
        <v>143</v>
      </c>
      <c r="F511" s="37" t="s">
        <v>1442</v>
      </c>
      <c r="G511" s="37" t="s">
        <v>1487</v>
      </c>
      <c r="H511" s="37"/>
      <c r="I511" s="38" t="s">
        <v>1878</v>
      </c>
      <c r="J511" s="39">
        <v>0</v>
      </c>
      <c r="K511" s="39">
        <v>0</v>
      </c>
      <c r="L511" s="39">
        <v>0</v>
      </c>
      <c r="M511" s="44">
        <f>SUM(テーブル22[[#This Row],[1月]:[3月]])</f>
        <v>0</v>
      </c>
      <c r="N511" s="41"/>
      <c r="O511" s="39"/>
      <c r="P51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1" s="42">
        <v>0</v>
      </c>
      <c r="R511" s="42">
        <v>120</v>
      </c>
      <c r="S511" s="42">
        <v>0</v>
      </c>
      <c r="T511" s="42">
        <f>SUM(テーブル22[[#This Row],[4月]:[6月]])</f>
        <v>120</v>
      </c>
      <c r="U511" s="41"/>
      <c r="V511" s="42"/>
      <c r="W511" s="42">
        <f>IF(テーブル22[[#This Row],[1-3月残高]]="",テーブル22[[#This Row],[4-6月計]]-テーブル22[[#This Row],[入金額2]],IF(テーブル22[[#This Row],[1-3月残高]]&gt;0,テーブル22[[#This Row],[1-3月残高]]+テーブル22[[#This Row],[4-6月計]]-テーブル22[[#This Row],[入金額2]]))</f>
        <v>120</v>
      </c>
      <c r="X511" s="42"/>
      <c r="Y511" s="42"/>
      <c r="Z511" s="42"/>
      <c r="AA511" s="42">
        <f>SUM(テーブル22[[#This Row],[7月]:[9月]])</f>
        <v>0</v>
      </c>
      <c r="AB511" s="41"/>
      <c r="AC511" s="42"/>
      <c r="AD511" s="42">
        <f>IF(テーブル22[[#This Row],[1-6月残高]]=0,テーブル22[[#This Row],[7-9月計]]-テーブル22[[#This Row],[入金額3]],IF(テーブル22[[#This Row],[1-6月残高]]&gt;0,テーブル22[[#This Row],[1-6月残高]]+テーブル22[[#This Row],[7-9月計]]-テーブル22[[#This Row],[入金額3]]))</f>
        <v>120</v>
      </c>
      <c r="AE511" s="42"/>
      <c r="AF511" s="42"/>
      <c r="AG511" s="42"/>
      <c r="AH511" s="42">
        <f>SUM(テーブル22[[#This Row],[10月]:[12月]])</f>
        <v>0</v>
      </c>
      <c r="AI511" s="41"/>
      <c r="AJ511" s="42"/>
      <c r="AK511" s="42">
        <f>IF(テーブル22[[#This Row],[1-9月残高]]=0,テーブル22[[#This Row],[10-12月計]]-テーブル22[[#This Row],[入金額4]],IF(テーブル22[[#This Row],[1-9月残高]]&gt;0,テーブル22[[#This Row],[1-9月残高]]+テーブル22[[#This Row],[10-12月計]]-テーブル22[[#This Row],[入金額4]]))</f>
        <v>120</v>
      </c>
      <c r="AL511" s="42">
        <f>SUM(テーブル22[[#This Row],[1-3月計]],テーブル22[[#This Row],[4-6月計]],テーブル22[[#This Row],[7-9月計]],テーブル22[[#This Row],[10-12月計]]-テーブル22[[#This Row],[入金合計]])</f>
        <v>120</v>
      </c>
      <c r="AM511" s="42">
        <f>SUM(テーブル22[[#This Row],[入金額]],テーブル22[[#This Row],[入金額2]],テーブル22[[#This Row],[入金額3]],テーブル22[[#This Row],[入金額4]])</f>
        <v>0</v>
      </c>
      <c r="AN511" s="38">
        <f t="shared" si="7"/>
        <v>120</v>
      </c>
    </row>
    <row r="512" spans="1:40" hidden="1" x14ac:dyDescent="0.15">
      <c r="A512" s="43">
        <v>2492</v>
      </c>
      <c r="B512" s="38"/>
      <c r="C512" s="43"/>
      <c r="D512" s="79" t="s">
        <v>1488</v>
      </c>
      <c r="E512" s="37" t="s">
        <v>143</v>
      </c>
      <c r="F512" s="37" t="s">
        <v>1485</v>
      </c>
      <c r="G512" s="37" t="s">
        <v>1488</v>
      </c>
      <c r="H512" s="37"/>
      <c r="I512" s="38" t="s">
        <v>1878</v>
      </c>
      <c r="J512" s="39">
        <v>630</v>
      </c>
      <c r="K512" s="39">
        <v>30</v>
      </c>
      <c r="L512" s="39">
        <v>90</v>
      </c>
      <c r="M512" s="44">
        <f>SUM(テーブル22[[#This Row],[1月]:[3月]])</f>
        <v>750</v>
      </c>
      <c r="N512" s="41">
        <v>41394</v>
      </c>
      <c r="O512" s="39">
        <v>750</v>
      </c>
      <c r="P5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2" s="42">
        <v>210</v>
      </c>
      <c r="R512" s="42">
        <v>150</v>
      </c>
      <c r="S512" s="42">
        <v>165</v>
      </c>
      <c r="T512" s="42">
        <f>SUM(テーブル22[[#This Row],[4月]:[6月]])</f>
        <v>525</v>
      </c>
      <c r="U512" s="41"/>
      <c r="V512" s="42"/>
      <c r="W512" s="42">
        <f>IF(テーブル22[[#This Row],[1-3月残高]]="",テーブル22[[#This Row],[4-6月計]]-テーブル22[[#This Row],[入金額2]],IF(テーブル22[[#This Row],[1-3月残高]]&gt;0,テーブル22[[#This Row],[1-3月残高]]+テーブル22[[#This Row],[4-6月計]]-テーブル22[[#This Row],[入金額2]]))</f>
        <v>525</v>
      </c>
      <c r="X512" s="42"/>
      <c r="Y512" s="42"/>
      <c r="Z512" s="42"/>
      <c r="AA512" s="42">
        <f>SUM(テーブル22[[#This Row],[7月]:[9月]])</f>
        <v>0</v>
      </c>
      <c r="AB512" s="41"/>
      <c r="AC512" s="42"/>
      <c r="AD512" s="42">
        <f>IF(テーブル22[[#This Row],[1-6月残高]]=0,テーブル22[[#This Row],[7-9月計]]-テーブル22[[#This Row],[入金額3]],IF(テーブル22[[#This Row],[1-6月残高]]&gt;0,テーブル22[[#This Row],[1-6月残高]]+テーブル22[[#This Row],[7-9月計]]-テーブル22[[#This Row],[入金額3]]))</f>
        <v>525</v>
      </c>
      <c r="AE512" s="42"/>
      <c r="AF512" s="42"/>
      <c r="AG512" s="42"/>
      <c r="AH512" s="42">
        <f>SUM(テーブル22[[#This Row],[10月]:[12月]])</f>
        <v>0</v>
      </c>
      <c r="AI512" s="41"/>
      <c r="AJ512" s="42"/>
      <c r="AK512" s="42">
        <f>IF(テーブル22[[#This Row],[1-9月残高]]=0,テーブル22[[#This Row],[10-12月計]]-テーブル22[[#This Row],[入金額4]],IF(テーブル22[[#This Row],[1-9月残高]]&gt;0,テーブル22[[#This Row],[1-9月残高]]+テーブル22[[#This Row],[10-12月計]]-テーブル22[[#This Row],[入金額4]]))</f>
        <v>525</v>
      </c>
      <c r="AL512" s="42">
        <f>SUM(テーブル22[[#This Row],[1-3月計]],テーブル22[[#This Row],[4-6月計]],テーブル22[[#This Row],[7-9月計]],テーブル22[[#This Row],[10-12月計]]-テーブル22[[#This Row],[入金合計]])</f>
        <v>525</v>
      </c>
      <c r="AM512" s="42">
        <f>SUM(テーブル22[[#This Row],[入金額]],テーブル22[[#This Row],[入金額2]],テーブル22[[#This Row],[入金額3]],テーブル22[[#This Row],[入金額4]])</f>
        <v>750</v>
      </c>
      <c r="AN512" s="38">
        <f t="shared" si="7"/>
        <v>1275</v>
      </c>
    </row>
    <row r="513" spans="1:40" hidden="1" x14ac:dyDescent="0.15">
      <c r="A513" s="43">
        <v>2493</v>
      </c>
      <c r="B513" s="38"/>
      <c r="C513" s="43"/>
      <c r="D513" s="79" t="s">
        <v>1489</v>
      </c>
      <c r="E513" s="37" t="s">
        <v>143</v>
      </c>
      <c r="F513" s="37" t="s">
        <v>1485</v>
      </c>
      <c r="G513" s="37" t="s">
        <v>1489</v>
      </c>
      <c r="H513" s="37"/>
      <c r="I513" s="38" t="s">
        <v>1878</v>
      </c>
      <c r="J513" s="39">
        <v>0</v>
      </c>
      <c r="K513" s="39">
        <v>0</v>
      </c>
      <c r="L513" s="39">
        <v>0</v>
      </c>
      <c r="M513" s="44">
        <f>SUM(テーブル22[[#This Row],[1月]:[3月]])</f>
        <v>0</v>
      </c>
      <c r="N513" s="41"/>
      <c r="O513" s="39"/>
      <c r="P5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3" s="42">
        <v>0</v>
      </c>
      <c r="R513" s="42">
        <v>0</v>
      </c>
      <c r="S513" s="42">
        <v>0</v>
      </c>
      <c r="T513" s="42">
        <f>SUM(テーブル22[[#This Row],[4月]:[6月]])</f>
        <v>0</v>
      </c>
      <c r="U513" s="41"/>
      <c r="V513" s="42"/>
      <c r="W513" s="42">
        <f>IF(テーブル22[[#This Row],[1-3月残高]]="",テーブル22[[#This Row],[4-6月計]]-テーブル22[[#This Row],[入金額2]],IF(テーブル22[[#This Row],[1-3月残高]]&gt;0,テーブル22[[#This Row],[1-3月残高]]+テーブル22[[#This Row],[4-6月計]]-テーブル22[[#This Row],[入金額2]]))</f>
        <v>0</v>
      </c>
      <c r="X513" s="42"/>
      <c r="Y513" s="42"/>
      <c r="Z513" s="42"/>
      <c r="AA513" s="42">
        <f>SUM(テーブル22[[#This Row],[7月]:[9月]])</f>
        <v>0</v>
      </c>
      <c r="AB513" s="41"/>
      <c r="AC513" s="42"/>
      <c r="AD513" s="42">
        <f>IF(テーブル22[[#This Row],[1-6月残高]]=0,テーブル22[[#This Row],[7-9月計]]-テーブル22[[#This Row],[入金額3]],IF(テーブル22[[#This Row],[1-6月残高]]&gt;0,テーブル22[[#This Row],[1-6月残高]]+テーブル22[[#This Row],[7-9月計]]-テーブル22[[#This Row],[入金額3]]))</f>
        <v>0</v>
      </c>
      <c r="AE513" s="42"/>
      <c r="AF513" s="42"/>
      <c r="AG513" s="42"/>
      <c r="AH513" s="42">
        <f>SUM(テーブル22[[#This Row],[10月]:[12月]])</f>
        <v>0</v>
      </c>
      <c r="AI513" s="41"/>
      <c r="AJ513" s="42"/>
      <c r="AK513" s="42">
        <f>IF(テーブル22[[#This Row],[1-9月残高]]=0,テーブル22[[#This Row],[10-12月計]]-テーブル22[[#This Row],[入金額4]],IF(テーブル22[[#This Row],[1-9月残高]]&gt;0,テーブル22[[#This Row],[1-9月残高]]+テーブル22[[#This Row],[10-12月計]]-テーブル22[[#This Row],[入金額4]]))</f>
        <v>0</v>
      </c>
      <c r="AL513" s="42">
        <f>SUM(テーブル22[[#This Row],[1-3月計]],テーブル22[[#This Row],[4-6月計]],テーブル22[[#This Row],[7-9月計]],テーブル22[[#This Row],[10-12月計]]-テーブル22[[#This Row],[入金合計]])</f>
        <v>0</v>
      </c>
      <c r="AM513" s="42">
        <f>SUM(テーブル22[[#This Row],[入金額]],テーブル22[[#This Row],[入金額2]],テーブル22[[#This Row],[入金額3]],テーブル22[[#This Row],[入金額4]])</f>
        <v>0</v>
      </c>
      <c r="AN513" s="38">
        <f t="shared" si="7"/>
        <v>0</v>
      </c>
    </row>
    <row r="514" spans="1:40" hidden="1" x14ac:dyDescent="0.15">
      <c r="A514" s="43">
        <v>2495</v>
      </c>
      <c r="B514" s="38"/>
      <c r="C514" s="43"/>
      <c r="D514" s="79" t="s">
        <v>1490</v>
      </c>
      <c r="E514" s="37" t="s">
        <v>143</v>
      </c>
      <c r="F514" s="37" t="s">
        <v>1485</v>
      </c>
      <c r="G514" s="37" t="s">
        <v>1490</v>
      </c>
      <c r="H514" s="37"/>
      <c r="I514" s="38" t="s">
        <v>1878</v>
      </c>
      <c r="J514" s="39">
        <v>0</v>
      </c>
      <c r="K514" s="39">
        <v>0</v>
      </c>
      <c r="L514" s="39">
        <v>0</v>
      </c>
      <c r="M514" s="44">
        <f>SUM(テーブル22[[#This Row],[1月]:[3月]])</f>
        <v>0</v>
      </c>
      <c r="N514" s="41"/>
      <c r="O514" s="39"/>
      <c r="P5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4" s="42">
        <v>0</v>
      </c>
      <c r="R514" s="42">
        <v>0</v>
      </c>
      <c r="S514" s="42">
        <v>0</v>
      </c>
      <c r="T514" s="42">
        <f>SUM(テーブル22[[#This Row],[4月]:[6月]])</f>
        <v>0</v>
      </c>
      <c r="U514" s="41"/>
      <c r="V514" s="42"/>
      <c r="W514" s="42">
        <f>IF(テーブル22[[#This Row],[1-3月残高]]="",テーブル22[[#This Row],[4-6月計]]-テーブル22[[#This Row],[入金額2]],IF(テーブル22[[#This Row],[1-3月残高]]&gt;0,テーブル22[[#This Row],[1-3月残高]]+テーブル22[[#This Row],[4-6月計]]-テーブル22[[#This Row],[入金額2]]))</f>
        <v>0</v>
      </c>
      <c r="X514" s="42"/>
      <c r="Y514" s="42"/>
      <c r="Z514" s="42"/>
      <c r="AA514" s="42">
        <f>SUM(テーブル22[[#This Row],[7月]:[9月]])</f>
        <v>0</v>
      </c>
      <c r="AB514" s="41"/>
      <c r="AC514" s="42"/>
      <c r="AD514" s="42">
        <f>IF(テーブル22[[#This Row],[1-6月残高]]=0,テーブル22[[#This Row],[7-9月計]]-テーブル22[[#This Row],[入金額3]],IF(テーブル22[[#This Row],[1-6月残高]]&gt;0,テーブル22[[#This Row],[1-6月残高]]+テーブル22[[#This Row],[7-9月計]]-テーブル22[[#This Row],[入金額3]]))</f>
        <v>0</v>
      </c>
      <c r="AE514" s="42"/>
      <c r="AF514" s="42"/>
      <c r="AG514" s="42"/>
      <c r="AH514" s="42">
        <f>SUM(テーブル22[[#This Row],[10月]:[12月]])</f>
        <v>0</v>
      </c>
      <c r="AI514" s="41"/>
      <c r="AJ514" s="42"/>
      <c r="AK514" s="42">
        <f>IF(テーブル22[[#This Row],[1-9月残高]]=0,テーブル22[[#This Row],[10-12月計]]-テーブル22[[#This Row],[入金額4]],IF(テーブル22[[#This Row],[1-9月残高]]&gt;0,テーブル22[[#This Row],[1-9月残高]]+テーブル22[[#This Row],[10-12月計]]-テーブル22[[#This Row],[入金額4]]))</f>
        <v>0</v>
      </c>
      <c r="AL514" s="42">
        <f>SUM(テーブル22[[#This Row],[1-3月計]],テーブル22[[#This Row],[4-6月計]],テーブル22[[#This Row],[7-9月計]],テーブル22[[#This Row],[10-12月計]]-テーブル22[[#This Row],[入金合計]])</f>
        <v>0</v>
      </c>
      <c r="AM514" s="42">
        <f>SUM(テーブル22[[#This Row],[入金額]],テーブル22[[#This Row],[入金額2]],テーブル22[[#This Row],[入金額3]],テーブル22[[#This Row],[入金額4]])</f>
        <v>0</v>
      </c>
      <c r="AN514" s="38">
        <f t="shared" si="7"/>
        <v>0</v>
      </c>
    </row>
    <row r="515" spans="1:40" hidden="1" x14ac:dyDescent="0.15">
      <c r="A515" s="43">
        <v>2496</v>
      </c>
      <c r="B515" s="38"/>
      <c r="C515" s="43"/>
      <c r="D515" s="79" t="s">
        <v>1491</v>
      </c>
      <c r="E515" s="37" t="s">
        <v>143</v>
      </c>
      <c r="F515" s="37" t="s">
        <v>1485</v>
      </c>
      <c r="G515" s="37" t="s">
        <v>1491</v>
      </c>
      <c r="H515" s="37"/>
      <c r="I515" s="38" t="s">
        <v>1878</v>
      </c>
      <c r="J515" s="39">
        <v>0</v>
      </c>
      <c r="K515" s="39">
        <v>0</v>
      </c>
      <c r="L515" s="39">
        <v>0</v>
      </c>
      <c r="M515" s="44">
        <f>SUM(テーブル22[[#This Row],[1月]:[3月]])</f>
        <v>0</v>
      </c>
      <c r="N515" s="41"/>
      <c r="O515" s="39"/>
      <c r="P5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5" s="42">
        <v>0</v>
      </c>
      <c r="R515" s="42">
        <v>0</v>
      </c>
      <c r="S515" s="42">
        <v>0</v>
      </c>
      <c r="T515" s="42">
        <f>SUM(テーブル22[[#This Row],[4月]:[6月]])</f>
        <v>0</v>
      </c>
      <c r="U515" s="41"/>
      <c r="V515" s="42"/>
      <c r="W515" s="42">
        <f>IF(テーブル22[[#This Row],[1-3月残高]]="",テーブル22[[#This Row],[4-6月計]]-テーブル22[[#This Row],[入金額2]],IF(テーブル22[[#This Row],[1-3月残高]]&gt;0,テーブル22[[#This Row],[1-3月残高]]+テーブル22[[#This Row],[4-6月計]]-テーブル22[[#This Row],[入金額2]]))</f>
        <v>0</v>
      </c>
      <c r="X515" s="42"/>
      <c r="Y515" s="42"/>
      <c r="Z515" s="42"/>
      <c r="AA515" s="42">
        <f>SUM(テーブル22[[#This Row],[7月]:[9月]])</f>
        <v>0</v>
      </c>
      <c r="AB515" s="41"/>
      <c r="AC515" s="42"/>
      <c r="AD515" s="42">
        <f>IF(テーブル22[[#This Row],[1-6月残高]]=0,テーブル22[[#This Row],[7-9月計]]-テーブル22[[#This Row],[入金額3]],IF(テーブル22[[#This Row],[1-6月残高]]&gt;0,テーブル22[[#This Row],[1-6月残高]]+テーブル22[[#This Row],[7-9月計]]-テーブル22[[#This Row],[入金額3]]))</f>
        <v>0</v>
      </c>
      <c r="AE515" s="42"/>
      <c r="AF515" s="42"/>
      <c r="AG515" s="42"/>
      <c r="AH515" s="42">
        <f>SUM(テーブル22[[#This Row],[10月]:[12月]])</f>
        <v>0</v>
      </c>
      <c r="AI515" s="41"/>
      <c r="AJ515" s="42"/>
      <c r="AK515" s="42">
        <f>IF(テーブル22[[#This Row],[1-9月残高]]=0,テーブル22[[#This Row],[10-12月計]]-テーブル22[[#This Row],[入金額4]],IF(テーブル22[[#This Row],[1-9月残高]]&gt;0,テーブル22[[#This Row],[1-9月残高]]+テーブル22[[#This Row],[10-12月計]]-テーブル22[[#This Row],[入金額4]]))</f>
        <v>0</v>
      </c>
      <c r="AL515" s="42">
        <f>SUM(テーブル22[[#This Row],[1-3月計]],テーブル22[[#This Row],[4-6月計]],テーブル22[[#This Row],[7-9月計]],テーブル22[[#This Row],[10-12月計]]-テーブル22[[#This Row],[入金合計]])</f>
        <v>0</v>
      </c>
      <c r="AM515" s="42">
        <f>SUM(テーブル22[[#This Row],[入金額]],テーブル22[[#This Row],[入金額2]],テーブル22[[#This Row],[入金額3]],テーブル22[[#This Row],[入金額4]])</f>
        <v>0</v>
      </c>
      <c r="AN515" s="38">
        <f t="shared" si="7"/>
        <v>0</v>
      </c>
    </row>
    <row r="516" spans="1:40" hidden="1" x14ac:dyDescent="0.15">
      <c r="A516" s="65">
        <v>2497</v>
      </c>
      <c r="B516" s="37"/>
      <c r="C516" s="65"/>
      <c r="D516" s="79" t="s">
        <v>1879</v>
      </c>
      <c r="E516" s="37"/>
      <c r="F516" s="37"/>
      <c r="G516" s="37"/>
      <c r="H516" s="37"/>
      <c r="I516" s="38" t="s">
        <v>1878</v>
      </c>
      <c r="J516" s="39">
        <v>0</v>
      </c>
      <c r="K516" s="39">
        <v>0</v>
      </c>
      <c r="L516" s="39">
        <v>0</v>
      </c>
      <c r="M516" s="44">
        <f>SUM(テーブル22[[#This Row],[1月]:[3月]])</f>
        <v>0</v>
      </c>
      <c r="N516" s="41"/>
      <c r="O516" s="39"/>
      <c r="P5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6" s="42">
        <v>0</v>
      </c>
      <c r="R516" s="42">
        <v>0</v>
      </c>
      <c r="S516" s="42">
        <v>0</v>
      </c>
      <c r="T516" s="42">
        <f>SUM(テーブル22[[#This Row],[4月]:[6月]])</f>
        <v>0</v>
      </c>
      <c r="U516" s="41"/>
      <c r="V516" s="42"/>
      <c r="W516" s="42">
        <f>IF(テーブル22[[#This Row],[1-3月残高]]="",テーブル22[[#This Row],[4-6月計]]-テーブル22[[#This Row],[入金額2]],IF(テーブル22[[#This Row],[1-3月残高]]&gt;0,テーブル22[[#This Row],[1-3月残高]]+テーブル22[[#This Row],[4-6月計]]-テーブル22[[#This Row],[入金額2]]))</f>
        <v>0</v>
      </c>
      <c r="X516" s="42"/>
      <c r="Y516" s="42"/>
      <c r="Z516" s="42"/>
      <c r="AA516" s="42">
        <f>SUM(テーブル22[[#This Row],[7月]:[9月]])</f>
        <v>0</v>
      </c>
      <c r="AB516" s="41"/>
      <c r="AC516" s="42"/>
      <c r="AD516" s="42">
        <f>IF(テーブル22[[#This Row],[1-6月残高]]=0,テーブル22[[#This Row],[7-9月計]]-テーブル22[[#This Row],[入金額3]],IF(テーブル22[[#This Row],[1-6月残高]]&gt;0,テーブル22[[#This Row],[1-6月残高]]+テーブル22[[#This Row],[7-9月計]]-テーブル22[[#This Row],[入金額3]]))</f>
        <v>0</v>
      </c>
      <c r="AE516" s="42"/>
      <c r="AF516" s="42"/>
      <c r="AG516" s="42"/>
      <c r="AH516" s="42">
        <f>SUM(テーブル22[[#This Row],[10月]:[12月]])</f>
        <v>0</v>
      </c>
      <c r="AI516" s="41"/>
      <c r="AJ516" s="42"/>
      <c r="AK516" s="42">
        <f>IF(テーブル22[[#This Row],[1-9月残高]]=0,テーブル22[[#This Row],[10-12月計]]-テーブル22[[#This Row],[入金額4]],IF(テーブル22[[#This Row],[1-9月残高]]&gt;0,テーブル22[[#This Row],[1-9月残高]]+テーブル22[[#This Row],[10-12月計]]-テーブル22[[#This Row],[入金額4]]))</f>
        <v>0</v>
      </c>
      <c r="AL516" s="42">
        <f>SUM(テーブル22[[#This Row],[1-3月計]],テーブル22[[#This Row],[4-6月計]],テーブル22[[#This Row],[7-9月計]],テーブル22[[#This Row],[10-12月計]]-テーブル22[[#This Row],[入金合計]])</f>
        <v>0</v>
      </c>
      <c r="AM516" s="42">
        <f>SUM(テーブル22[[#This Row],[入金額]],テーブル22[[#This Row],[入金額2]],テーブル22[[#This Row],[入金額3]],テーブル22[[#This Row],[入金額4]])</f>
        <v>0</v>
      </c>
      <c r="AN516" s="38">
        <f t="shared" si="7"/>
        <v>0</v>
      </c>
    </row>
    <row r="517" spans="1:40" hidden="1" x14ac:dyDescent="0.15">
      <c r="A517" s="43">
        <v>2498</v>
      </c>
      <c r="B517" s="38"/>
      <c r="C517" s="43"/>
      <c r="D517" s="79" t="s">
        <v>466</v>
      </c>
      <c r="E517" s="37" t="s">
        <v>143</v>
      </c>
      <c r="F517" s="37" t="s">
        <v>1485</v>
      </c>
      <c r="G517" s="37" t="s">
        <v>466</v>
      </c>
      <c r="H517" s="37"/>
      <c r="I517" s="38" t="s">
        <v>1878</v>
      </c>
      <c r="J517" s="39">
        <v>270</v>
      </c>
      <c r="K517" s="39">
        <v>0</v>
      </c>
      <c r="L517" s="39">
        <v>1620</v>
      </c>
      <c r="M517" s="44">
        <f>SUM(テーブル22[[#This Row],[1月]:[3月]])</f>
        <v>1890</v>
      </c>
      <c r="N517" s="41">
        <v>41394</v>
      </c>
      <c r="O517" s="39">
        <v>1890</v>
      </c>
      <c r="P5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7" s="42">
        <v>240</v>
      </c>
      <c r="R517" s="42">
        <v>120</v>
      </c>
      <c r="S517" s="42">
        <v>0</v>
      </c>
      <c r="T517" s="42">
        <f>SUM(テーブル22[[#This Row],[4月]:[6月]])</f>
        <v>360</v>
      </c>
      <c r="U517" s="41"/>
      <c r="V517" s="42"/>
      <c r="W517" s="42">
        <f>IF(テーブル22[[#This Row],[1-3月残高]]="",テーブル22[[#This Row],[4-6月計]]-テーブル22[[#This Row],[入金額2]],IF(テーブル22[[#This Row],[1-3月残高]]&gt;0,テーブル22[[#This Row],[1-3月残高]]+テーブル22[[#This Row],[4-6月計]]-テーブル22[[#This Row],[入金額2]]))</f>
        <v>360</v>
      </c>
      <c r="X517" s="42"/>
      <c r="Y517" s="42"/>
      <c r="Z517" s="42"/>
      <c r="AA517" s="42">
        <f>SUM(テーブル22[[#This Row],[7月]:[9月]])</f>
        <v>0</v>
      </c>
      <c r="AB517" s="41"/>
      <c r="AC517" s="42"/>
      <c r="AD517" s="42">
        <f>IF(テーブル22[[#This Row],[1-6月残高]]=0,テーブル22[[#This Row],[7-9月計]]-テーブル22[[#This Row],[入金額3]],IF(テーブル22[[#This Row],[1-6月残高]]&gt;0,テーブル22[[#This Row],[1-6月残高]]+テーブル22[[#This Row],[7-9月計]]-テーブル22[[#This Row],[入金額3]]))</f>
        <v>360</v>
      </c>
      <c r="AE517" s="42"/>
      <c r="AF517" s="42"/>
      <c r="AG517" s="42"/>
      <c r="AH517" s="42">
        <f>SUM(テーブル22[[#This Row],[10月]:[12月]])</f>
        <v>0</v>
      </c>
      <c r="AI517" s="41"/>
      <c r="AJ517" s="42"/>
      <c r="AK517" s="42">
        <f>IF(テーブル22[[#This Row],[1-9月残高]]=0,テーブル22[[#This Row],[10-12月計]]-テーブル22[[#This Row],[入金額4]],IF(テーブル22[[#This Row],[1-9月残高]]&gt;0,テーブル22[[#This Row],[1-9月残高]]+テーブル22[[#This Row],[10-12月計]]-テーブル22[[#This Row],[入金額4]]))</f>
        <v>360</v>
      </c>
      <c r="AL517" s="42">
        <f>SUM(テーブル22[[#This Row],[1-3月計]],テーブル22[[#This Row],[4-6月計]],テーブル22[[#This Row],[7-9月計]],テーブル22[[#This Row],[10-12月計]]-テーブル22[[#This Row],[入金合計]])</f>
        <v>360</v>
      </c>
      <c r="AM517" s="42">
        <f>SUM(テーブル22[[#This Row],[入金額]],テーブル22[[#This Row],[入金額2]],テーブル22[[#This Row],[入金額3]],テーブル22[[#This Row],[入金額4]])</f>
        <v>1890</v>
      </c>
      <c r="AN517" s="38">
        <f t="shared" si="7"/>
        <v>2250</v>
      </c>
    </row>
    <row r="518" spans="1:40" hidden="1" x14ac:dyDescent="0.15">
      <c r="A518" s="65">
        <v>2499</v>
      </c>
      <c r="B518" s="37"/>
      <c r="C518" s="65"/>
      <c r="D518" s="79" t="s">
        <v>1492</v>
      </c>
      <c r="E518" s="37" t="s">
        <v>143</v>
      </c>
      <c r="F518" s="37" t="s">
        <v>1485</v>
      </c>
      <c r="G518" s="37" t="s">
        <v>1492</v>
      </c>
      <c r="H518" s="37"/>
      <c r="I518" s="38" t="s">
        <v>1878</v>
      </c>
      <c r="J518" s="39">
        <v>15</v>
      </c>
      <c r="K518" s="39">
        <v>30</v>
      </c>
      <c r="L518" s="39">
        <v>0</v>
      </c>
      <c r="M518" s="44">
        <f>SUM(テーブル22[[#This Row],[1月]:[3月]])</f>
        <v>45</v>
      </c>
      <c r="N518" s="41">
        <v>41394</v>
      </c>
      <c r="O518" s="39">
        <v>45</v>
      </c>
      <c r="P5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8" s="42">
        <v>0</v>
      </c>
      <c r="R518" s="42">
        <v>0</v>
      </c>
      <c r="S518" s="42">
        <v>0</v>
      </c>
      <c r="T518" s="42">
        <f>SUM(テーブル22[[#This Row],[4月]:[6月]])</f>
        <v>0</v>
      </c>
      <c r="U518" s="41"/>
      <c r="V518" s="42"/>
      <c r="W518" s="42">
        <f>IF(テーブル22[[#This Row],[1-3月残高]]="",テーブル22[[#This Row],[4-6月計]]-テーブル22[[#This Row],[入金額2]],IF(テーブル22[[#This Row],[1-3月残高]]&gt;0,テーブル22[[#This Row],[1-3月残高]]+テーブル22[[#This Row],[4-6月計]]-テーブル22[[#This Row],[入金額2]]))</f>
        <v>0</v>
      </c>
      <c r="X518" s="42"/>
      <c r="Y518" s="42"/>
      <c r="Z518" s="42"/>
      <c r="AA518" s="42">
        <f>SUM(テーブル22[[#This Row],[7月]:[9月]])</f>
        <v>0</v>
      </c>
      <c r="AB518" s="41"/>
      <c r="AC518" s="42"/>
      <c r="AD518" s="42">
        <f>IF(テーブル22[[#This Row],[1-6月残高]]=0,テーブル22[[#This Row],[7-9月計]]-テーブル22[[#This Row],[入金額3]],IF(テーブル22[[#This Row],[1-6月残高]]&gt;0,テーブル22[[#This Row],[1-6月残高]]+テーブル22[[#This Row],[7-9月計]]-テーブル22[[#This Row],[入金額3]]))</f>
        <v>0</v>
      </c>
      <c r="AE518" s="42"/>
      <c r="AF518" s="42"/>
      <c r="AG518" s="42"/>
      <c r="AH518" s="42">
        <f>SUM(テーブル22[[#This Row],[10月]:[12月]])</f>
        <v>0</v>
      </c>
      <c r="AI518" s="41"/>
      <c r="AJ518" s="42"/>
      <c r="AK518" s="42">
        <f>IF(テーブル22[[#This Row],[1-9月残高]]=0,テーブル22[[#This Row],[10-12月計]]-テーブル22[[#This Row],[入金額4]],IF(テーブル22[[#This Row],[1-9月残高]]&gt;0,テーブル22[[#This Row],[1-9月残高]]+テーブル22[[#This Row],[10-12月計]]-テーブル22[[#This Row],[入金額4]]))</f>
        <v>0</v>
      </c>
      <c r="AL518" s="42">
        <f>SUM(テーブル22[[#This Row],[1-3月計]],テーブル22[[#This Row],[4-6月計]],テーブル22[[#This Row],[7-9月計]],テーブル22[[#This Row],[10-12月計]]-テーブル22[[#This Row],[入金合計]])</f>
        <v>0</v>
      </c>
      <c r="AM518" s="42">
        <f>SUM(テーブル22[[#This Row],[入金額]],テーブル22[[#This Row],[入金額2]],テーブル22[[#This Row],[入金額3]],テーブル22[[#This Row],[入金額4]])</f>
        <v>45</v>
      </c>
      <c r="AN518" s="38">
        <f t="shared" si="7"/>
        <v>45</v>
      </c>
    </row>
    <row r="519" spans="1:40" hidden="1" x14ac:dyDescent="0.15">
      <c r="A519" s="65">
        <v>2500</v>
      </c>
      <c r="B519" s="37"/>
      <c r="C519" s="65"/>
      <c r="D519" s="79" t="s">
        <v>1880</v>
      </c>
      <c r="E519" s="37"/>
      <c r="F519" s="37"/>
      <c r="G519" s="37"/>
      <c r="H519" s="37"/>
      <c r="I519" s="38" t="s">
        <v>1878</v>
      </c>
      <c r="J519" s="39">
        <v>0</v>
      </c>
      <c r="K519" s="39">
        <v>0</v>
      </c>
      <c r="L519" s="39">
        <v>0</v>
      </c>
      <c r="M519" s="44">
        <f>SUM(テーブル22[[#This Row],[1月]:[3月]])</f>
        <v>0</v>
      </c>
      <c r="N519" s="41"/>
      <c r="O519" s="39"/>
      <c r="P5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19" s="42">
        <v>0</v>
      </c>
      <c r="R519" s="42">
        <v>0</v>
      </c>
      <c r="S519" s="42">
        <v>0</v>
      </c>
      <c r="T519" s="42">
        <f>SUM(テーブル22[[#This Row],[4月]:[6月]])</f>
        <v>0</v>
      </c>
      <c r="U519" s="41"/>
      <c r="V519" s="42"/>
      <c r="W519" s="42">
        <f>IF(テーブル22[[#This Row],[1-3月残高]]="",テーブル22[[#This Row],[4-6月計]]-テーブル22[[#This Row],[入金額2]],IF(テーブル22[[#This Row],[1-3月残高]]&gt;0,テーブル22[[#This Row],[1-3月残高]]+テーブル22[[#This Row],[4-6月計]]-テーブル22[[#This Row],[入金額2]]))</f>
        <v>0</v>
      </c>
      <c r="X519" s="42"/>
      <c r="Y519" s="42"/>
      <c r="Z519" s="42"/>
      <c r="AA519" s="42">
        <f>SUM(テーブル22[[#This Row],[7月]:[9月]])</f>
        <v>0</v>
      </c>
      <c r="AB519" s="41"/>
      <c r="AC519" s="42"/>
      <c r="AD519" s="42">
        <f>IF(テーブル22[[#This Row],[1-6月残高]]=0,テーブル22[[#This Row],[7-9月計]]-テーブル22[[#This Row],[入金額3]],IF(テーブル22[[#This Row],[1-6月残高]]&gt;0,テーブル22[[#This Row],[1-6月残高]]+テーブル22[[#This Row],[7-9月計]]-テーブル22[[#This Row],[入金額3]]))</f>
        <v>0</v>
      </c>
      <c r="AE519" s="42"/>
      <c r="AF519" s="42"/>
      <c r="AG519" s="42"/>
      <c r="AH519" s="42">
        <f>SUM(テーブル22[[#This Row],[10月]:[12月]])</f>
        <v>0</v>
      </c>
      <c r="AI519" s="41"/>
      <c r="AJ519" s="42"/>
      <c r="AK519" s="42">
        <f>IF(テーブル22[[#This Row],[1-9月残高]]=0,テーブル22[[#This Row],[10-12月計]]-テーブル22[[#This Row],[入金額4]],IF(テーブル22[[#This Row],[1-9月残高]]&gt;0,テーブル22[[#This Row],[1-9月残高]]+テーブル22[[#This Row],[10-12月計]]-テーブル22[[#This Row],[入金額4]]))</f>
        <v>0</v>
      </c>
      <c r="AL519" s="42">
        <f>SUM(テーブル22[[#This Row],[1-3月計]],テーブル22[[#This Row],[4-6月計]],テーブル22[[#This Row],[7-9月計]],テーブル22[[#This Row],[10-12月計]]-テーブル22[[#This Row],[入金合計]])</f>
        <v>0</v>
      </c>
      <c r="AM519" s="42">
        <f>SUM(テーブル22[[#This Row],[入金額]],テーブル22[[#This Row],[入金額2]],テーブル22[[#This Row],[入金額3]],テーブル22[[#This Row],[入金額4]])</f>
        <v>0</v>
      </c>
      <c r="AN519" s="38">
        <f t="shared" si="7"/>
        <v>0</v>
      </c>
    </row>
    <row r="520" spans="1:40" hidden="1" x14ac:dyDescent="0.15">
      <c r="A520" s="43">
        <v>2501</v>
      </c>
      <c r="B520" s="38"/>
      <c r="C520" s="43"/>
      <c r="D520" s="37" t="s">
        <v>1493</v>
      </c>
      <c r="E520" s="37" t="s">
        <v>143</v>
      </c>
      <c r="F520" s="37" t="s">
        <v>1494</v>
      </c>
      <c r="G520" s="37" t="s">
        <v>1495</v>
      </c>
      <c r="H520" s="37"/>
      <c r="I520" s="38"/>
      <c r="J520" s="39">
        <v>12090</v>
      </c>
      <c r="K520" s="39">
        <v>76800</v>
      </c>
      <c r="L520" s="39">
        <v>11415</v>
      </c>
      <c r="M520" s="44">
        <f>SUM(テーブル22[[#This Row],[1月]:[3月]])</f>
        <v>100305</v>
      </c>
      <c r="N520" s="41">
        <v>41394</v>
      </c>
      <c r="O520" s="39">
        <v>100305</v>
      </c>
      <c r="P5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0" s="42">
        <v>61740</v>
      </c>
      <c r="R520" s="42">
        <v>19140</v>
      </c>
      <c r="S520" s="42">
        <v>870</v>
      </c>
      <c r="T520" s="42">
        <f>SUM(テーブル22[[#This Row],[4月]:[6月]])</f>
        <v>81750</v>
      </c>
      <c r="U520" s="41"/>
      <c r="V520" s="42"/>
      <c r="W520" s="42">
        <f>IF(テーブル22[[#This Row],[1-3月残高]]="",テーブル22[[#This Row],[4-6月計]]-テーブル22[[#This Row],[入金額2]],IF(テーブル22[[#This Row],[1-3月残高]]&gt;0,テーブル22[[#This Row],[1-3月残高]]+テーブル22[[#This Row],[4-6月計]]-テーブル22[[#This Row],[入金額2]]))</f>
        <v>81750</v>
      </c>
      <c r="X520" s="42"/>
      <c r="Y520" s="42"/>
      <c r="Z520" s="42"/>
      <c r="AA520" s="42">
        <f>SUM(テーブル22[[#This Row],[7月]:[9月]])</f>
        <v>0</v>
      </c>
      <c r="AB520" s="41"/>
      <c r="AC520" s="42"/>
      <c r="AD520" s="42">
        <f>IF(テーブル22[[#This Row],[1-6月残高]]=0,テーブル22[[#This Row],[7-9月計]]-テーブル22[[#This Row],[入金額3]],IF(テーブル22[[#This Row],[1-6月残高]]&gt;0,テーブル22[[#This Row],[1-6月残高]]+テーブル22[[#This Row],[7-9月計]]-テーブル22[[#This Row],[入金額3]]))</f>
        <v>81750</v>
      </c>
      <c r="AE520" s="42"/>
      <c r="AF520" s="42"/>
      <c r="AG520" s="42"/>
      <c r="AH520" s="42">
        <f>SUM(テーブル22[[#This Row],[10月]:[12月]])</f>
        <v>0</v>
      </c>
      <c r="AI520" s="41"/>
      <c r="AJ520" s="42"/>
      <c r="AK520" s="42">
        <f>IF(テーブル22[[#This Row],[1-9月残高]]=0,テーブル22[[#This Row],[10-12月計]]-テーブル22[[#This Row],[入金額4]],IF(テーブル22[[#This Row],[1-9月残高]]&gt;0,テーブル22[[#This Row],[1-9月残高]]+テーブル22[[#This Row],[10-12月計]]-テーブル22[[#This Row],[入金額4]]))</f>
        <v>81750</v>
      </c>
      <c r="AL520" s="42">
        <f>SUM(テーブル22[[#This Row],[1-3月計]],テーブル22[[#This Row],[4-6月計]],テーブル22[[#This Row],[7-9月計]],テーブル22[[#This Row],[10-12月計]]-テーブル22[[#This Row],[入金合計]])</f>
        <v>81750</v>
      </c>
      <c r="AM520" s="42">
        <f>SUM(テーブル22[[#This Row],[入金額]],テーブル22[[#This Row],[入金額2]],テーブル22[[#This Row],[入金額3]],テーブル22[[#This Row],[入金額4]])</f>
        <v>100305</v>
      </c>
      <c r="AN520" s="38">
        <f t="shared" si="7"/>
        <v>182055</v>
      </c>
    </row>
    <row r="521" spans="1:40" hidden="1" x14ac:dyDescent="0.15">
      <c r="A521" s="43">
        <v>2502</v>
      </c>
      <c r="B521" s="38"/>
      <c r="C521" s="43"/>
      <c r="D521" s="37" t="s">
        <v>1496</v>
      </c>
      <c r="E521" s="37" t="s">
        <v>215</v>
      </c>
      <c r="F521" s="37" t="s">
        <v>1497</v>
      </c>
      <c r="G521" s="37" t="s">
        <v>1498</v>
      </c>
      <c r="H521" s="37"/>
      <c r="I521" s="38"/>
      <c r="J521" s="39">
        <v>0</v>
      </c>
      <c r="K521" s="39">
        <v>0</v>
      </c>
      <c r="L521" s="39">
        <v>0</v>
      </c>
      <c r="M521" s="44">
        <f>SUM(テーブル22[[#This Row],[1月]:[3月]])</f>
        <v>0</v>
      </c>
      <c r="N521" s="41"/>
      <c r="O521" s="39"/>
      <c r="P5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1" s="42">
        <v>810</v>
      </c>
      <c r="R521" s="42">
        <v>30</v>
      </c>
      <c r="S521" s="42">
        <v>0</v>
      </c>
      <c r="T521" s="42">
        <f>SUM(テーブル22[[#This Row],[4月]:[6月]])</f>
        <v>840</v>
      </c>
      <c r="U521" s="41"/>
      <c r="V521" s="42"/>
      <c r="W521" s="42">
        <f>IF(テーブル22[[#This Row],[1-3月残高]]="",テーブル22[[#This Row],[4-6月計]]-テーブル22[[#This Row],[入金額2]],IF(テーブル22[[#This Row],[1-3月残高]]&gt;0,テーブル22[[#This Row],[1-3月残高]]+テーブル22[[#This Row],[4-6月計]]-テーブル22[[#This Row],[入金額2]]))</f>
        <v>840</v>
      </c>
      <c r="X521" s="42"/>
      <c r="Y521" s="42"/>
      <c r="Z521" s="42"/>
      <c r="AA521" s="42">
        <f>SUM(テーブル22[[#This Row],[7月]:[9月]])</f>
        <v>0</v>
      </c>
      <c r="AB521" s="41"/>
      <c r="AC521" s="42"/>
      <c r="AD521" s="42">
        <f>IF(テーブル22[[#This Row],[1-6月残高]]=0,テーブル22[[#This Row],[7-9月計]]-テーブル22[[#This Row],[入金額3]],IF(テーブル22[[#This Row],[1-6月残高]]&gt;0,テーブル22[[#This Row],[1-6月残高]]+テーブル22[[#This Row],[7-9月計]]-テーブル22[[#This Row],[入金額3]]))</f>
        <v>840</v>
      </c>
      <c r="AE521" s="42"/>
      <c r="AF521" s="42"/>
      <c r="AG521" s="42"/>
      <c r="AH521" s="42">
        <f>SUM(テーブル22[[#This Row],[10月]:[12月]])</f>
        <v>0</v>
      </c>
      <c r="AI521" s="41"/>
      <c r="AJ521" s="42"/>
      <c r="AK521" s="42">
        <f>IF(テーブル22[[#This Row],[1-9月残高]]=0,テーブル22[[#This Row],[10-12月計]]-テーブル22[[#This Row],[入金額4]],IF(テーブル22[[#This Row],[1-9月残高]]&gt;0,テーブル22[[#This Row],[1-9月残高]]+テーブル22[[#This Row],[10-12月計]]-テーブル22[[#This Row],[入金額4]]))</f>
        <v>840</v>
      </c>
      <c r="AL521" s="42">
        <f>SUM(テーブル22[[#This Row],[1-3月計]],テーブル22[[#This Row],[4-6月計]],テーブル22[[#This Row],[7-9月計]],テーブル22[[#This Row],[10-12月計]]-テーブル22[[#This Row],[入金合計]])</f>
        <v>840</v>
      </c>
      <c r="AM521" s="42">
        <f>SUM(テーブル22[[#This Row],[入金額]],テーブル22[[#This Row],[入金額2]],テーブル22[[#This Row],[入金額3]],テーブル22[[#This Row],[入金額4]])</f>
        <v>0</v>
      </c>
      <c r="AN521" s="38">
        <f t="shared" si="7"/>
        <v>840</v>
      </c>
    </row>
    <row r="522" spans="1:40" hidden="1" x14ac:dyDescent="0.15">
      <c r="A522" s="43">
        <v>2503</v>
      </c>
      <c r="B522" s="38"/>
      <c r="C522" s="43"/>
      <c r="D522" s="37" t="s">
        <v>204</v>
      </c>
      <c r="E522" s="37" t="s">
        <v>117</v>
      </c>
      <c r="F522" s="37" t="s">
        <v>1499</v>
      </c>
      <c r="G522" s="37" t="s">
        <v>1500</v>
      </c>
      <c r="H522" s="37"/>
      <c r="I522" s="38"/>
      <c r="J522" s="39">
        <v>0</v>
      </c>
      <c r="K522" s="39">
        <v>0</v>
      </c>
      <c r="L522" s="39">
        <v>0</v>
      </c>
      <c r="M522" s="44">
        <f>SUM(テーブル22[[#This Row],[1月]:[3月]])</f>
        <v>0</v>
      </c>
      <c r="N522" s="41"/>
      <c r="O522" s="39"/>
      <c r="P5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2" s="42">
        <v>0</v>
      </c>
      <c r="R522" s="42">
        <v>0</v>
      </c>
      <c r="S522" s="42">
        <v>0</v>
      </c>
      <c r="T522" s="42">
        <f>SUM(テーブル22[[#This Row],[4月]:[6月]])</f>
        <v>0</v>
      </c>
      <c r="U522" s="41"/>
      <c r="V522" s="42"/>
      <c r="W522" s="42">
        <f>IF(テーブル22[[#This Row],[1-3月残高]]="",テーブル22[[#This Row],[4-6月計]]-テーブル22[[#This Row],[入金額2]],IF(テーブル22[[#This Row],[1-3月残高]]&gt;0,テーブル22[[#This Row],[1-3月残高]]+テーブル22[[#This Row],[4-6月計]]-テーブル22[[#This Row],[入金額2]]))</f>
        <v>0</v>
      </c>
      <c r="X522" s="42"/>
      <c r="Y522" s="42"/>
      <c r="Z522" s="42"/>
      <c r="AA522" s="42">
        <f>SUM(テーブル22[[#This Row],[7月]:[9月]])</f>
        <v>0</v>
      </c>
      <c r="AB522" s="41"/>
      <c r="AC522" s="42"/>
      <c r="AD522" s="42">
        <f>IF(テーブル22[[#This Row],[1-6月残高]]=0,テーブル22[[#This Row],[7-9月計]]-テーブル22[[#This Row],[入金額3]],IF(テーブル22[[#This Row],[1-6月残高]]&gt;0,テーブル22[[#This Row],[1-6月残高]]+テーブル22[[#This Row],[7-9月計]]-テーブル22[[#This Row],[入金額3]]))</f>
        <v>0</v>
      </c>
      <c r="AE522" s="42"/>
      <c r="AF522" s="42"/>
      <c r="AG522" s="42"/>
      <c r="AH522" s="42">
        <f>SUM(テーブル22[[#This Row],[10月]:[12月]])</f>
        <v>0</v>
      </c>
      <c r="AI522" s="41"/>
      <c r="AJ522" s="42"/>
      <c r="AK522" s="42">
        <f>IF(テーブル22[[#This Row],[1-9月残高]]=0,テーブル22[[#This Row],[10-12月計]]-テーブル22[[#This Row],[入金額4]],IF(テーブル22[[#This Row],[1-9月残高]]&gt;0,テーブル22[[#This Row],[1-9月残高]]+テーブル22[[#This Row],[10-12月計]]-テーブル22[[#This Row],[入金額4]]))</f>
        <v>0</v>
      </c>
      <c r="AL522" s="42">
        <f>SUM(テーブル22[[#This Row],[1-3月計]],テーブル22[[#This Row],[4-6月計]],テーブル22[[#This Row],[7-9月計]],テーブル22[[#This Row],[10-12月計]]-テーブル22[[#This Row],[入金合計]])</f>
        <v>0</v>
      </c>
      <c r="AM522" s="42">
        <f>SUM(テーブル22[[#This Row],[入金額]],テーブル22[[#This Row],[入金額2]],テーブル22[[#This Row],[入金額3]],テーブル22[[#This Row],[入金額4]])</f>
        <v>0</v>
      </c>
      <c r="AN522" s="38">
        <f t="shared" si="7"/>
        <v>0</v>
      </c>
    </row>
    <row r="523" spans="1:40" hidden="1" x14ac:dyDescent="0.15">
      <c r="A523" s="43">
        <v>2504</v>
      </c>
      <c r="B523" s="38"/>
      <c r="C523" s="43"/>
      <c r="D523" s="37" t="s">
        <v>40</v>
      </c>
      <c r="E523" s="37" t="s">
        <v>41</v>
      </c>
      <c r="F523" s="37" t="s">
        <v>1501</v>
      </c>
      <c r="G523" s="37" t="s">
        <v>1502</v>
      </c>
      <c r="H523" s="37"/>
      <c r="I523" s="38"/>
      <c r="J523" s="39">
        <v>15495</v>
      </c>
      <c r="K523" s="39">
        <v>9300</v>
      </c>
      <c r="L523" s="39">
        <v>16110</v>
      </c>
      <c r="M523" s="44">
        <f>SUM(テーブル22[[#This Row],[1月]:[3月]])</f>
        <v>40905</v>
      </c>
      <c r="N523" s="41">
        <v>41286</v>
      </c>
      <c r="O523" s="39">
        <v>40905</v>
      </c>
      <c r="P52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3" s="42">
        <v>7815</v>
      </c>
      <c r="R523" s="42">
        <v>300</v>
      </c>
      <c r="S523" s="42">
        <v>29490</v>
      </c>
      <c r="T523" s="42">
        <f>SUM(テーブル22[[#This Row],[4月]:[6月]])</f>
        <v>37605</v>
      </c>
      <c r="U523" s="41"/>
      <c r="V523" s="42"/>
      <c r="W523" s="42">
        <f>IF(テーブル22[[#This Row],[1-3月残高]]="",テーブル22[[#This Row],[4-6月計]]-テーブル22[[#This Row],[入金額2]],IF(テーブル22[[#This Row],[1-3月残高]]&gt;0,テーブル22[[#This Row],[1-3月残高]]+テーブル22[[#This Row],[4-6月計]]-テーブル22[[#This Row],[入金額2]]))</f>
        <v>37605</v>
      </c>
      <c r="X523" s="42"/>
      <c r="Y523" s="42"/>
      <c r="Z523" s="42"/>
      <c r="AA523" s="42">
        <f>SUM(テーブル22[[#This Row],[7月]:[9月]])</f>
        <v>0</v>
      </c>
      <c r="AB523" s="41"/>
      <c r="AC523" s="42"/>
      <c r="AD523" s="42">
        <f>IF(テーブル22[[#This Row],[1-6月残高]]=0,テーブル22[[#This Row],[7-9月計]]-テーブル22[[#This Row],[入金額3]],IF(テーブル22[[#This Row],[1-6月残高]]&gt;0,テーブル22[[#This Row],[1-6月残高]]+テーブル22[[#This Row],[7-9月計]]-テーブル22[[#This Row],[入金額3]]))</f>
        <v>37605</v>
      </c>
      <c r="AE523" s="42"/>
      <c r="AF523" s="42"/>
      <c r="AG523" s="42"/>
      <c r="AH523" s="42">
        <f>SUM(テーブル22[[#This Row],[10月]:[12月]])</f>
        <v>0</v>
      </c>
      <c r="AI523" s="41"/>
      <c r="AJ523" s="42"/>
      <c r="AK523" s="42">
        <f>IF(テーブル22[[#This Row],[1-9月残高]]=0,テーブル22[[#This Row],[10-12月計]]-テーブル22[[#This Row],[入金額4]],IF(テーブル22[[#This Row],[1-9月残高]]&gt;0,テーブル22[[#This Row],[1-9月残高]]+テーブル22[[#This Row],[10-12月計]]-テーブル22[[#This Row],[入金額4]]))</f>
        <v>37605</v>
      </c>
      <c r="AL523" s="42">
        <f>SUM(テーブル22[[#This Row],[1-3月計]],テーブル22[[#This Row],[4-6月計]],テーブル22[[#This Row],[7-9月計]],テーブル22[[#This Row],[10-12月計]]-テーブル22[[#This Row],[入金合計]])</f>
        <v>37605</v>
      </c>
      <c r="AM523" s="42">
        <f>SUM(テーブル22[[#This Row],[入金額]],テーブル22[[#This Row],[入金額2]],テーブル22[[#This Row],[入金額3]],テーブル22[[#This Row],[入金額4]])</f>
        <v>40905</v>
      </c>
      <c r="AN523" s="38">
        <f t="shared" si="7"/>
        <v>78510</v>
      </c>
    </row>
    <row r="524" spans="1:40" hidden="1" x14ac:dyDescent="0.15">
      <c r="A524" s="43">
        <v>2505</v>
      </c>
      <c r="B524" s="38"/>
      <c r="C524" s="43"/>
      <c r="D524" s="37" t="s">
        <v>249</v>
      </c>
      <c r="E524" s="37" t="s">
        <v>268</v>
      </c>
      <c r="F524" s="37" t="s">
        <v>1503</v>
      </c>
      <c r="G524" s="37" t="s">
        <v>1504</v>
      </c>
      <c r="H524" s="37"/>
      <c r="I524" s="38"/>
      <c r="J524" s="39">
        <v>23760</v>
      </c>
      <c r="K524" s="39">
        <v>1020</v>
      </c>
      <c r="L524" s="39">
        <v>9795</v>
      </c>
      <c r="M524" s="44">
        <f>SUM(テーブル22[[#This Row],[1月]:[3月]])</f>
        <v>34575</v>
      </c>
      <c r="N524" s="41">
        <v>41394</v>
      </c>
      <c r="O524" s="39">
        <v>34575</v>
      </c>
      <c r="P5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4" s="42">
        <v>20520</v>
      </c>
      <c r="R524" s="42">
        <v>29790</v>
      </c>
      <c r="S524" s="42">
        <v>4710</v>
      </c>
      <c r="T524" s="42">
        <f>SUM(テーブル22[[#This Row],[4月]:[6月]])</f>
        <v>55020</v>
      </c>
      <c r="U524" s="41"/>
      <c r="V524" s="42"/>
      <c r="W524" s="42">
        <f>IF(テーブル22[[#This Row],[1-3月残高]]="",テーブル22[[#This Row],[4-6月計]]-テーブル22[[#This Row],[入金額2]],IF(テーブル22[[#This Row],[1-3月残高]]&gt;0,テーブル22[[#This Row],[1-3月残高]]+テーブル22[[#This Row],[4-6月計]]-テーブル22[[#This Row],[入金額2]]))</f>
        <v>55020</v>
      </c>
      <c r="X524" s="42"/>
      <c r="Y524" s="42"/>
      <c r="Z524" s="42"/>
      <c r="AA524" s="42">
        <f>SUM(テーブル22[[#This Row],[7月]:[9月]])</f>
        <v>0</v>
      </c>
      <c r="AB524" s="41"/>
      <c r="AC524" s="42"/>
      <c r="AD524" s="42">
        <f>IF(テーブル22[[#This Row],[1-6月残高]]=0,テーブル22[[#This Row],[7-9月計]]-テーブル22[[#This Row],[入金額3]],IF(テーブル22[[#This Row],[1-6月残高]]&gt;0,テーブル22[[#This Row],[1-6月残高]]+テーブル22[[#This Row],[7-9月計]]-テーブル22[[#This Row],[入金額3]]))</f>
        <v>55020</v>
      </c>
      <c r="AE524" s="42"/>
      <c r="AF524" s="42"/>
      <c r="AG524" s="42"/>
      <c r="AH524" s="42">
        <f>SUM(テーブル22[[#This Row],[10月]:[12月]])</f>
        <v>0</v>
      </c>
      <c r="AI524" s="41"/>
      <c r="AJ524" s="42"/>
      <c r="AK524" s="42">
        <f>IF(テーブル22[[#This Row],[1-9月残高]]=0,テーブル22[[#This Row],[10-12月計]]-テーブル22[[#This Row],[入金額4]],IF(テーブル22[[#This Row],[1-9月残高]]&gt;0,テーブル22[[#This Row],[1-9月残高]]+テーブル22[[#This Row],[10-12月計]]-テーブル22[[#This Row],[入金額4]]))</f>
        <v>55020</v>
      </c>
      <c r="AL524" s="42">
        <f>SUM(テーブル22[[#This Row],[1-3月計]],テーブル22[[#This Row],[4-6月計]],テーブル22[[#This Row],[7-9月計]],テーブル22[[#This Row],[10-12月計]]-テーブル22[[#This Row],[入金合計]])</f>
        <v>55020</v>
      </c>
      <c r="AM524" s="42">
        <f>SUM(テーブル22[[#This Row],[入金額]],テーブル22[[#This Row],[入金額2]],テーブル22[[#This Row],[入金額3]],テーブル22[[#This Row],[入金額4]])</f>
        <v>34575</v>
      </c>
      <c r="AN524" s="38">
        <f t="shared" ref="AN524:AN588" si="8">M524+T524+AA524+AH524</f>
        <v>89595</v>
      </c>
    </row>
    <row r="525" spans="1:40" hidden="1" x14ac:dyDescent="0.15">
      <c r="A525" s="43">
        <v>2506</v>
      </c>
      <c r="B525" s="38"/>
      <c r="C525" s="43"/>
      <c r="D525" s="37" t="s">
        <v>1505</v>
      </c>
      <c r="E525" s="37" t="s">
        <v>268</v>
      </c>
      <c r="F525" s="37" t="s">
        <v>1506</v>
      </c>
      <c r="G525" s="37" t="s">
        <v>1507</v>
      </c>
      <c r="H525" s="37"/>
      <c r="I525" s="38"/>
      <c r="J525" s="39">
        <v>15570</v>
      </c>
      <c r="K525" s="39">
        <v>6660</v>
      </c>
      <c r="L525" s="39">
        <v>3375</v>
      </c>
      <c r="M525" s="44">
        <f>SUM(テーブル22[[#This Row],[1月]:[3月]])</f>
        <v>25605</v>
      </c>
      <c r="N525" s="41">
        <v>41394</v>
      </c>
      <c r="O525" s="39">
        <v>25605</v>
      </c>
      <c r="P5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5" s="42">
        <v>5025</v>
      </c>
      <c r="R525" s="42">
        <v>20250</v>
      </c>
      <c r="S525" s="42">
        <v>615</v>
      </c>
      <c r="T525" s="42">
        <f>SUM(テーブル22[[#This Row],[4月]:[6月]])</f>
        <v>25890</v>
      </c>
      <c r="U525" s="41"/>
      <c r="V525" s="42"/>
      <c r="W525" s="42">
        <f>IF(テーブル22[[#This Row],[1-3月残高]]="",テーブル22[[#This Row],[4-6月計]]-テーブル22[[#This Row],[入金額2]],IF(テーブル22[[#This Row],[1-3月残高]]&gt;0,テーブル22[[#This Row],[1-3月残高]]+テーブル22[[#This Row],[4-6月計]]-テーブル22[[#This Row],[入金額2]]))</f>
        <v>25890</v>
      </c>
      <c r="X525" s="42"/>
      <c r="Y525" s="42"/>
      <c r="Z525" s="42"/>
      <c r="AA525" s="42">
        <f>SUM(テーブル22[[#This Row],[7月]:[9月]])</f>
        <v>0</v>
      </c>
      <c r="AB525" s="41"/>
      <c r="AC525" s="42"/>
      <c r="AD525" s="42">
        <f>IF(テーブル22[[#This Row],[1-6月残高]]=0,テーブル22[[#This Row],[7-9月計]]-テーブル22[[#This Row],[入金額3]],IF(テーブル22[[#This Row],[1-6月残高]]&gt;0,テーブル22[[#This Row],[1-6月残高]]+テーブル22[[#This Row],[7-9月計]]-テーブル22[[#This Row],[入金額3]]))</f>
        <v>25890</v>
      </c>
      <c r="AE525" s="42"/>
      <c r="AF525" s="42"/>
      <c r="AG525" s="42"/>
      <c r="AH525" s="42">
        <f>SUM(テーブル22[[#This Row],[10月]:[12月]])</f>
        <v>0</v>
      </c>
      <c r="AI525" s="41"/>
      <c r="AJ525" s="42"/>
      <c r="AK525" s="42">
        <f>IF(テーブル22[[#This Row],[1-9月残高]]=0,テーブル22[[#This Row],[10-12月計]]-テーブル22[[#This Row],[入金額4]],IF(テーブル22[[#This Row],[1-9月残高]]&gt;0,テーブル22[[#This Row],[1-9月残高]]+テーブル22[[#This Row],[10-12月計]]-テーブル22[[#This Row],[入金額4]]))</f>
        <v>25890</v>
      </c>
      <c r="AL525" s="42">
        <f>SUM(テーブル22[[#This Row],[1-3月計]],テーブル22[[#This Row],[4-6月計]],テーブル22[[#This Row],[7-9月計]],テーブル22[[#This Row],[10-12月計]]-テーブル22[[#This Row],[入金合計]])</f>
        <v>25890</v>
      </c>
      <c r="AM525" s="42">
        <f>SUM(テーブル22[[#This Row],[入金額]],テーブル22[[#This Row],[入金額2]],テーブル22[[#This Row],[入金額3]],テーブル22[[#This Row],[入金額4]])</f>
        <v>25605</v>
      </c>
      <c r="AN525" s="38">
        <f t="shared" si="8"/>
        <v>51495</v>
      </c>
    </row>
    <row r="526" spans="1:40" hidden="1" x14ac:dyDescent="0.15">
      <c r="A526" s="43">
        <v>2508</v>
      </c>
      <c r="B526" s="38"/>
      <c r="C526" s="43"/>
      <c r="D526" s="37" t="s">
        <v>1508</v>
      </c>
      <c r="E526" s="37" t="s">
        <v>160</v>
      </c>
      <c r="F526" s="37" t="s">
        <v>1509</v>
      </c>
      <c r="G526" s="37" t="s">
        <v>1510</v>
      </c>
      <c r="H526" s="37"/>
      <c r="I526" s="38"/>
      <c r="J526" s="39">
        <v>120</v>
      </c>
      <c r="K526" s="39">
        <v>10530</v>
      </c>
      <c r="L526" s="39">
        <v>60</v>
      </c>
      <c r="M526" s="44">
        <f>SUM(テーブル22[[#This Row],[1月]:[3月]])</f>
        <v>10710</v>
      </c>
      <c r="N526" s="41">
        <v>41372</v>
      </c>
      <c r="O526" s="39">
        <v>10710</v>
      </c>
      <c r="P5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6" s="42">
        <v>9150</v>
      </c>
      <c r="R526" s="42">
        <v>0</v>
      </c>
      <c r="S526" s="42">
        <v>120</v>
      </c>
      <c r="T526" s="42">
        <f>SUM(テーブル22[[#This Row],[4月]:[6月]])</f>
        <v>9270</v>
      </c>
      <c r="U526" s="41"/>
      <c r="V526" s="42"/>
      <c r="W526" s="42">
        <f>IF(テーブル22[[#This Row],[1-3月残高]]="",テーブル22[[#This Row],[4-6月計]]-テーブル22[[#This Row],[入金額2]],IF(テーブル22[[#This Row],[1-3月残高]]&gt;0,テーブル22[[#This Row],[1-3月残高]]+テーブル22[[#This Row],[4-6月計]]-テーブル22[[#This Row],[入金額2]]))</f>
        <v>9270</v>
      </c>
      <c r="X526" s="42"/>
      <c r="Y526" s="42"/>
      <c r="Z526" s="42"/>
      <c r="AA526" s="42">
        <f>SUM(テーブル22[[#This Row],[7月]:[9月]])</f>
        <v>0</v>
      </c>
      <c r="AB526" s="41"/>
      <c r="AC526" s="42"/>
      <c r="AD526" s="42">
        <f>IF(テーブル22[[#This Row],[1-6月残高]]=0,テーブル22[[#This Row],[7-9月計]]-テーブル22[[#This Row],[入金額3]],IF(テーブル22[[#This Row],[1-6月残高]]&gt;0,テーブル22[[#This Row],[1-6月残高]]+テーブル22[[#This Row],[7-9月計]]-テーブル22[[#This Row],[入金額3]]))</f>
        <v>9270</v>
      </c>
      <c r="AE526" s="42"/>
      <c r="AF526" s="42"/>
      <c r="AG526" s="42"/>
      <c r="AH526" s="42">
        <f>SUM(テーブル22[[#This Row],[10月]:[12月]])</f>
        <v>0</v>
      </c>
      <c r="AI526" s="41"/>
      <c r="AJ526" s="42"/>
      <c r="AK526" s="42">
        <f>IF(テーブル22[[#This Row],[1-9月残高]]=0,テーブル22[[#This Row],[10-12月計]]-テーブル22[[#This Row],[入金額4]],IF(テーブル22[[#This Row],[1-9月残高]]&gt;0,テーブル22[[#This Row],[1-9月残高]]+テーブル22[[#This Row],[10-12月計]]-テーブル22[[#This Row],[入金額4]]))</f>
        <v>9270</v>
      </c>
      <c r="AL526" s="42">
        <f>SUM(テーブル22[[#This Row],[1-3月計]],テーブル22[[#This Row],[4-6月計]],テーブル22[[#This Row],[7-9月計]],テーブル22[[#This Row],[10-12月計]]-テーブル22[[#This Row],[入金合計]])</f>
        <v>9270</v>
      </c>
      <c r="AM526" s="42">
        <f>SUM(テーブル22[[#This Row],[入金額]],テーブル22[[#This Row],[入金額2]],テーブル22[[#This Row],[入金額3]],テーブル22[[#This Row],[入金額4]])</f>
        <v>10710</v>
      </c>
      <c r="AN526" s="38">
        <f t="shared" si="8"/>
        <v>19980</v>
      </c>
    </row>
    <row r="527" spans="1:40" hidden="1" x14ac:dyDescent="0.15">
      <c r="A527" s="43">
        <v>2509</v>
      </c>
      <c r="B527" s="38"/>
      <c r="C527" s="43"/>
      <c r="D527" s="37" t="s">
        <v>161</v>
      </c>
      <c r="E527" s="37" t="s">
        <v>146</v>
      </c>
      <c r="F527" s="37" t="s">
        <v>1511</v>
      </c>
      <c r="G527" s="37" t="s">
        <v>161</v>
      </c>
      <c r="H527" s="37"/>
      <c r="I527" s="38"/>
      <c r="J527" s="39">
        <v>2910</v>
      </c>
      <c r="K527" s="39">
        <v>16680</v>
      </c>
      <c r="L527" s="39">
        <v>720</v>
      </c>
      <c r="M527" s="44">
        <f>SUM(テーブル22[[#This Row],[1月]:[3月]])</f>
        <v>20310</v>
      </c>
      <c r="N527" s="41">
        <v>41373</v>
      </c>
      <c r="O527" s="39">
        <v>20310</v>
      </c>
      <c r="P5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7" s="42">
        <v>4800</v>
      </c>
      <c r="R527" s="42">
        <v>5505</v>
      </c>
      <c r="S527" s="42">
        <v>480</v>
      </c>
      <c r="T527" s="42">
        <f>SUM(テーブル22[[#This Row],[4月]:[6月]])</f>
        <v>10785</v>
      </c>
      <c r="U527" s="41"/>
      <c r="V527" s="42"/>
      <c r="W527" s="42">
        <f>IF(テーブル22[[#This Row],[1-3月残高]]="",テーブル22[[#This Row],[4-6月計]]-テーブル22[[#This Row],[入金額2]],IF(テーブル22[[#This Row],[1-3月残高]]&gt;0,テーブル22[[#This Row],[1-3月残高]]+テーブル22[[#This Row],[4-6月計]]-テーブル22[[#This Row],[入金額2]]))</f>
        <v>10785</v>
      </c>
      <c r="X527" s="42"/>
      <c r="Y527" s="42"/>
      <c r="Z527" s="42"/>
      <c r="AA527" s="42">
        <f>SUM(テーブル22[[#This Row],[7月]:[9月]])</f>
        <v>0</v>
      </c>
      <c r="AB527" s="41"/>
      <c r="AC527" s="42"/>
      <c r="AD527" s="42">
        <f>IF(テーブル22[[#This Row],[1-6月残高]]=0,テーブル22[[#This Row],[7-9月計]]-テーブル22[[#This Row],[入金額3]],IF(テーブル22[[#This Row],[1-6月残高]]&gt;0,テーブル22[[#This Row],[1-6月残高]]+テーブル22[[#This Row],[7-9月計]]-テーブル22[[#This Row],[入金額3]]))</f>
        <v>10785</v>
      </c>
      <c r="AE527" s="42"/>
      <c r="AF527" s="42"/>
      <c r="AG527" s="42"/>
      <c r="AH527" s="42">
        <f>SUM(テーブル22[[#This Row],[10月]:[12月]])</f>
        <v>0</v>
      </c>
      <c r="AI527" s="41"/>
      <c r="AJ527" s="42"/>
      <c r="AK527" s="42">
        <f>IF(テーブル22[[#This Row],[1-9月残高]]=0,テーブル22[[#This Row],[10-12月計]]-テーブル22[[#This Row],[入金額4]],IF(テーブル22[[#This Row],[1-9月残高]]&gt;0,テーブル22[[#This Row],[1-9月残高]]+テーブル22[[#This Row],[10-12月計]]-テーブル22[[#This Row],[入金額4]]))</f>
        <v>10785</v>
      </c>
      <c r="AL527" s="42">
        <f>SUM(テーブル22[[#This Row],[1-3月計]],テーブル22[[#This Row],[4-6月計]],テーブル22[[#This Row],[7-9月計]],テーブル22[[#This Row],[10-12月計]]-テーブル22[[#This Row],[入金合計]])</f>
        <v>10785</v>
      </c>
      <c r="AM527" s="42">
        <f>SUM(テーブル22[[#This Row],[入金額]],テーブル22[[#This Row],[入金額2]],テーブル22[[#This Row],[入金額3]],テーブル22[[#This Row],[入金額4]])</f>
        <v>20310</v>
      </c>
      <c r="AN527" s="38">
        <f t="shared" si="8"/>
        <v>31095</v>
      </c>
    </row>
    <row r="528" spans="1:40" hidden="1" x14ac:dyDescent="0.15">
      <c r="A528" s="43">
        <v>2510</v>
      </c>
      <c r="B528" s="38"/>
      <c r="C528" s="43"/>
      <c r="D528" s="37" t="s">
        <v>439</v>
      </c>
      <c r="E528" s="37" t="s">
        <v>83</v>
      </c>
      <c r="F528" s="37" t="s">
        <v>1512</v>
      </c>
      <c r="G528" s="37" t="s">
        <v>1513</v>
      </c>
      <c r="H528" s="37"/>
      <c r="I528" s="38"/>
      <c r="J528" s="39">
        <v>21630</v>
      </c>
      <c r="K528" s="39">
        <v>1500</v>
      </c>
      <c r="L528" s="39">
        <v>5190</v>
      </c>
      <c r="M528" s="44">
        <f>SUM(テーブル22[[#This Row],[1月]:[3月]])</f>
        <v>28320</v>
      </c>
      <c r="N528" s="41">
        <v>41394</v>
      </c>
      <c r="O528" s="39">
        <v>28320</v>
      </c>
      <c r="P52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8" s="42">
        <v>16155</v>
      </c>
      <c r="R528" s="42">
        <v>660</v>
      </c>
      <c r="S528" s="42">
        <v>555</v>
      </c>
      <c r="T528" s="42">
        <f>SUM(テーブル22[[#This Row],[4月]:[6月]])</f>
        <v>17370</v>
      </c>
      <c r="U528" s="41"/>
      <c r="V528" s="42"/>
      <c r="W528" s="42">
        <f>IF(テーブル22[[#This Row],[1-3月残高]]="",テーブル22[[#This Row],[4-6月計]]-テーブル22[[#This Row],[入金額2]],IF(テーブル22[[#This Row],[1-3月残高]]&gt;0,テーブル22[[#This Row],[1-3月残高]]+テーブル22[[#This Row],[4-6月計]]-テーブル22[[#This Row],[入金額2]]))</f>
        <v>17370</v>
      </c>
      <c r="X528" s="42"/>
      <c r="Y528" s="42"/>
      <c r="Z528" s="42"/>
      <c r="AA528" s="42">
        <f>SUM(テーブル22[[#This Row],[7月]:[9月]])</f>
        <v>0</v>
      </c>
      <c r="AB528" s="41"/>
      <c r="AC528" s="42"/>
      <c r="AD528" s="42">
        <f>IF(テーブル22[[#This Row],[1-6月残高]]=0,テーブル22[[#This Row],[7-9月計]]-テーブル22[[#This Row],[入金額3]],IF(テーブル22[[#This Row],[1-6月残高]]&gt;0,テーブル22[[#This Row],[1-6月残高]]+テーブル22[[#This Row],[7-9月計]]-テーブル22[[#This Row],[入金額3]]))</f>
        <v>17370</v>
      </c>
      <c r="AE528" s="42"/>
      <c r="AF528" s="42"/>
      <c r="AG528" s="42"/>
      <c r="AH528" s="42">
        <f>SUM(テーブル22[[#This Row],[10月]:[12月]])</f>
        <v>0</v>
      </c>
      <c r="AI528" s="41"/>
      <c r="AJ528" s="42"/>
      <c r="AK528" s="42">
        <f>IF(テーブル22[[#This Row],[1-9月残高]]=0,テーブル22[[#This Row],[10-12月計]]-テーブル22[[#This Row],[入金額4]],IF(テーブル22[[#This Row],[1-9月残高]]&gt;0,テーブル22[[#This Row],[1-9月残高]]+テーブル22[[#This Row],[10-12月計]]-テーブル22[[#This Row],[入金額4]]))</f>
        <v>17370</v>
      </c>
      <c r="AL528" s="42">
        <f>SUM(テーブル22[[#This Row],[1-3月計]],テーブル22[[#This Row],[4-6月計]],テーブル22[[#This Row],[7-9月計]],テーブル22[[#This Row],[10-12月計]]-テーブル22[[#This Row],[入金合計]])</f>
        <v>17370</v>
      </c>
      <c r="AM528" s="42">
        <f>SUM(テーブル22[[#This Row],[入金額]],テーブル22[[#This Row],[入金額2]],テーブル22[[#This Row],[入金額3]],テーブル22[[#This Row],[入金額4]])</f>
        <v>28320</v>
      </c>
      <c r="AN528" s="38">
        <f t="shared" si="8"/>
        <v>45690</v>
      </c>
    </row>
    <row r="529" spans="1:40" hidden="1" x14ac:dyDescent="0.15">
      <c r="A529" s="43">
        <v>2513</v>
      </c>
      <c r="B529" s="38"/>
      <c r="C529" s="43"/>
      <c r="D529" s="37" t="s">
        <v>440</v>
      </c>
      <c r="E529" s="37" t="s">
        <v>254</v>
      </c>
      <c r="F529" s="37" t="s">
        <v>1514</v>
      </c>
      <c r="G529" s="37" t="s">
        <v>1515</v>
      </c>
      <c r="H529" s="37"/>
      <c r="I529" s="38"/>
      <c r="J529" s="39">
        <v>0</v>
      </c>
      <c r="K529" s="39">
        <v>0</v>
      </c>
      <c r="L529" s="39">
        <v>0</v>
      </c>
      <c r="M529" s="44">
        <f>SUM(テーブル22[[#This Row],[1月]:[3月]])</f>
        <v>0</v>
      </c>
      <c r="N529" s="41"/>
      <c r="O529" s="39"/>
      <c r="P52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29" s="42">
        <v>0</v>
      </c>
      <c r="R529" s="42">
        <v>0</v>
      </c>
      <c r="S529" s="42">
        <v>0</v>
      </c>
      <c r="T529" s="42">
        <f>SUM(テーブル22[[#This Row],[4月]:[6月]])</f>
        <v>0</v>
      </c>
      <c r="U529" s="41"/>
      <c r="V529" s="42"/>
      <c r="W529" s="42">
        <f>IF(テーブル22[[#This Row],[1-3月残高]]="",テーブル22[[#This Row],[4-6月計]]-テーブル22[[#This Row],[入金額2]],IF(テーブル22[[#This Row],[1-3月残高]]&gt;0,テーブル22[[#This Row],[1-3月残高]]+テーブル22[[#This Row],[4-6月計]]-テーブル22[[#This Row],[入金額2]]))</f>
        <v>0</v>
      </c>
      <c r="X529" s="42"/>
      <c r="Y529" s="42"/>
      <c r="Z529" s="42"/>
      <c r="AA529" s="42">
        <f>SUM(テーブル22[[#This Row],[7月]:[9月]])</f>
        <v>0</v>
      </c>
      <c r="AB529" s="41"/>
      <c r="AC529" s="42"/>
      <c r="AD529" s="42">
        <f>IF(テーブル22[[#This Row],[1-6月残高]]=0,テーブル22[[#This Row],[7-9月計]]-テーブル22[[#This Row],[入金額3]],IF(テーブル22[[#This Row],[1-6月残高]]&gt;0,テーブル22[[#This Row],[1-6月残高]]+テーブル22[[#This Row],[7-9月計]]-テーブル22[[#This Row],[入金額3]]))</f>
        <v>0</v>
      </c>
      <c r="AE529" s="42"/>
      <c r="AF529" s="42"/>
      <c r="AG529" s="42"/>
      <c r="AH529" s="42">
        <f>SUM(テーブル22[[#This Row],[10月]:[12月]])</f>
        <v>0</v>
      </c>
      <c r="AI529" s="41"/>
      <c r="AJ529" s="42"/>
      <c r="AK529" s="42">
        <f>IF(テーブル22[[#This Row],[1-9月残高]]=0,テーブル22[[#This Row],[10-12月計]]-テーブル22[[#This Row],[入金額4]],IF(テーブル22[[#This Row],[1-9月残高]]&gt;0,テーブル22[[#This Row],[1-9月残高]]+テーブル22[[#This Row],[10-12月計]]-テーブル22[[#This Row],[入金額4]]))</f>
        <v>0</v>
      </c>
      <c r="AL529" s="42">
        <f>SUM(テーブル22[[#This Row],[1-3月計]],テーブル22[[#This Row],[4-6月計]],テーブル22[[#This Row],[7-9月計]],テーブル22[[#This Row],[10-12月計]]-テーブル22[[#This Row],[入金合計]])</f>
        <v>0</v>
      </c>
      <c r="AM529" s="42">
        <f>SUM(テーブル22[[#This Row],[入金額]],テーブル22[[#This Row],[入金額2]],テーブル22[[#This Row],[入金額3]],テーブル22[[#This Row],[入金額4]])</f>
        <v>0</v>
      </c>
      <c r="AN529" s="38">
        <f t="shared" si="8"/>
        <v>0</v>
      </c>
    </row>
    <row r="530" spans="1:40" hidden="1" x14ac:dyDescent="0.15">
      <c r="A530" s="43">
        <v>2514</v>
      </c>
      <c r="B530" s="38"/>
      <c r="C530" s="43"/>
      <c r="D530" s="37" t="s">
        <v>85</v>
      </c>
      <c r="E530" s="37" t="s">
        <v>53</v>
      </c>
      <c r="F530" s="37" t="s">
        <v>1514</v>
      </c>
      <c r="G530" s="37" t="s">
        <v>1516</v>
      </c>
      <c r="H530" s="37"/>
      <c r="I530" s="38"/>
      <c r="J530" s="39">
        <v>0</v>
      </c>
      <c r="K530" s="39">
        <v>0</v>
      </c>
      <c r="L530" s="39">
        <v>0</v>
      </c>
      <c r="M530" s="44">
        <f>SUM(テーブル22[[#This Row],[1月]:[3月]])</f>
        <v>0</v>
      </c>
      <c r="N530" s="41"/>
      <c r="O530" s="39"/>
      <c r="P5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0" s="42">
        <v>0</v>
      </c>
      <c r="R530" s="42">
        <v>0</v>
      </c>
      <c r="S530" s="42">
        <v>0</v>
      </c>
      <c r="T530" s="42">
        <f>SUM(テーブル22[[#This Row],[4月]:[6月]])</f>
        <v>0</v>
      </c>
      <c r="U530" s="41"/>
      <c r="V530" s="42"/>
      <c r="W530" s="42">
        <f>IF(テーブル22[[#This Row],[1-3月残高]]="",テーブル22[[#This Row],[4-6月計]]-テーブル22[[#This Row],[入金額2]],IF(テーブル22[[#This Row],[1-3月残高]]&gt;0,テーブル22[[#This Row],[1-3月残高]]+テーブル22[[#This Row],[4-6月計]]-テーブル22[[#This Row],[入金額2]]))</f>
        <v>0</v>
      </c>
      <c r="X530" s="42"/>
      <c r="Y530" s="42"/>
      <c r="Z530" s="42"/>
      <c r="AA530" s="42">
        <f>SUM(テーブル22[[#This Row],[7月]:[9月]])</f>
        <v>0</v>
      </c>
      <c r="AB530" s="41"/>
      <c r="AC530" s="42"/>
      <c r="AD530" s="42">
        <f>IF(テーブル22[[#This Row],[1-6月残高]]=0,テーブル22[[#This Row],[7-9月計]]-テーブル22[[#This Row],[入金額3]],IF(テーブル22[[#This Row],[1-6月残高]]&gt;0,テーブル22[[#This Row],[1-6月残高]]+テーブル22[[#This Row],[7-9月計]]-テーブル22[[#This Row],[入金額3]]))</f>
        <v>0</v>
      </c>
      <c r="AE530" s="42"/>
      <c r="AF530" s="42"/>
      <c r="AG530" s="42"/>
      <c r="AH530" s="42">
        <f>SUM(テーブル22[[#This Row],[10月]:[12月]])</f>
        <v>0</v>
      </c>
      <c r="AI530" s="41"/>
      <c r="AJ530" s="42"/>
      <c r="AK530" s="42">
        <f>IF(テーブル22[[#This Row],[1-9月残高]]=0,テーブル22[[#This Row],[10-12月計]]-テーブル22[[#This Row],[入金額4]],IF(テーブル22[[#This Row],[1-9月残高]]&gt;0,テーブル22[[#This Row],[1-9月残高]]+テーブル22[[#This Row],[10-12月計]]-テーブル22[[#This Row],[入金額4]]))</f>
        <v>0</v>
      </c>
      <c r="AL530" s="42">
        <f>SUM(テーブル22[[#This Row],[1-3月計]],テーブル22[[#This Row],[4-6月計]],テーブル22[[#This Row],[7-9月計]],テーブル22[[#This Row],[10-12月計]]-テーブル22[[#This Row],[入金合計]])</f>
        <v>0</v>
      </c>
      <c r="AM530" s="42">
        <f>SUM(テーブル22[[#This Row],[入金額]],テーブル22[[#This Row],[入金額2]],テーブル22[[#This Row],[入金額3]],テーブル22[[#This Row],[入金額4]])</f>
        <v>0</v>
      </c>
      <c r="AN530" s="38">
        <f t="shared" si="8"/>
        <v>0</v>
      </c>
    </row>
    <row r="531" spans="1:40" hidden="1" x14ac:dyDescent="0.15">
      <c r="A531" s="43">
        <v>2515</v>
      </c>
      <c r="B531" s="38"/>
      <c r="C531" s="43"/>
      <c r="D531" s="37" t="s">
        <v>86</v>
      </c>
      <c r="E531" s="37" t="s">
        <v>53</v>
      </c>
      <c r="F531" s="37" t="s">
        <v>1514</v>
      </c>
      <c r="G531" s="37" t="s">
        <v>1516</v>
      </c>
      <c r="H531" s="37"/>
      <c r="I531" s="38"/>
      <c r="J531" s="39">
        <v>60</v>
      </c>
      <c r="K531" s="39">
        <v>0</v>
      </c>
      <c r="L531" s="39">
        <v>0</v>
      </c>
      <c r="M531" s="44">
        <f>SUM(テーブル22[[#This Row],[1月]:[3月]])</f>
        <v>60</v>
      </c>
      <c r="N531" s="41">
        <v>41374</v>
      </c>
      <c r="O531" s="39">
        <v>60</v>
      </c>
      <c r="P53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1" s="42">
        <v>0</v>
      </c>
      <c r="R531" s="42">
        <v>0</v>
      </c>
      <c r="S531" s="42">
        <v>0</v>
      </c>
      <c r="T531" s="42">
        <f>SUM(テーブル22[[#This Row],[4月]:[6月]])</f>
        <v>0</v>
      </c>
      <c r="U531" s="41"/>
      <c r="V531" s="42"/>
      <c r="W531" s="42">
        <f>IF(テーブル22[[#This Row],[1-3月残高]]="",テーブル22[[#This Row],[4-6月計]]-テーブル22[[#This Row],[入金額2]],IF(テーブル22[[#This Row],[1-3月残高]]&gt;0,テーブル22[[#This Row],[1-3月残高]]+テーブル22[[#This Row],[4-6月計]]-テーブル22[[#This Row],[入金額2]]))</f>
        <v>0</v>
      </c>
      <c r="X531" s="42"/>
      <c r="Y531" s="42"/>
      <c r="Z531" s="42"/>
      <c r="AA531" s="42">
        <f>SUM(テーブル22[[#This Row],[7月]:[9月]])</f>
        <v>0</v>
      </c>
      <c r="AB531" s="41"/>
      <c r="AC531" s="42"/>
      <c r="AD531" s="42">
        <f>IF(テーブル22[[#This Row],[1-6月残高]]=0,テーブル22[[#This Row],[7-9月計]]-テーブル22[[#This Row],[入金額3]],IF(テーブル22[[#This Row],[1-6月残高]]&gt;0,テーブル22[[#This Row],[1-6月残高]]+テーブル22[[#This Row],[7-9月計]]-テーブル22[[#This Row],[入金額3]]))</f>
        <v>0</v>
      </c>
      <c r="AE531" s="42"/>
      <c r="AF531" s="42"/>
      <c r="AG531" s="42"/>
      <c r="AH531" s="42">
        <f>SUM(テーブル22[[#This Row],[10月]:[12月]])</f>
        <v>0</v>
      </c>
      <c r="AI531" s="41"/>
      <c r="AJ531" s="42"/>
      <c r="AK531" s="42">
        <f>IF(テーブル22[[#This Row],[1-9月残高]]=0,テーブル22[[#This Row],[10-12月計]]-テーブル22[[#This Row],[入金額4]],IF(テーブル22[[#This Row],[1-9月残高]]&gt;0,テーブル22[[#This Row],[1-9月残高]]+テーブル22[[#This Row],[10-12月計]]-テーブル22[[#This Row],[入金額4]]))</f>
        <v>0</v>
      </c>
      <c r="AL531" s="42">
        <f>SUM(テーブル22[[#This Row],[1-3月計]],テーブル22[[#This Row],[4-6月計]],テーブル22[[#This Row],[7-9月計]],テーブル22[[#This Row],[10-12月計]]-テーブル22[[#This Row],[入金合計]])</f>
        <v>0</v>
      </c>
      <c r="AM531" s="42">
        <f>SUM(テーブル22[[#This Row],[入金額]],テーブル22[[#This Row],[入金額2]],テーブル22[[#This Row],[入金額3]],テーブル22[[#This Row],[入金額4]])</f>
        <v>60</v>
      </c>
      <c r="AN531" s="38">
        <f t="shared" si="8"/>
        <v>60</v>
      </c>
    </row>
    <row r="532" spans="1:40" hidden="1" x14ac:dyDescent="0.15">
      <c r="A532" s="43">
        <v>2516</v>
      </c>
      <c r="B532" s="38"/>
      <c r="C532" s="43"/>
      <c r="D532" s="37" t="s">
        <v>1517</v>
      </c>
      <c r="E532" s="37" t="s">
        <v>123</v>
      </c>
      <c r="F532" s="37" t="s">
        <v>1518</v>
      </c>
      <c r="G532" s="37" t="s">
        <v>1519</v>
      </c>
      <c r="H532" s="37" t="s">
        <v>1520</v>
      </c>
      <c r="I532" s="38"/>
      <c r="J532" s="39">
        <v>5670</v>
      </c>
      <c r="K532" s="39">
        <v>495</v>
      </c>
      <c r="L532" s="39">
        <v>2040</v>
      </c>
      <c r="M532" s="44">
        <f>SUM(テーブル22[[#This Row],[1月]:[3月]])</f>
        <v>8205</v>
      </c>
      <c r="N532" s="41">
        <v>41394</v>
      </c>
      <c r="O532" s="39">
        <v>8205</v>
      </c>
      <c r="P53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2" s="42">
        <v>40920</v>
      </c>
      <c r="R532" s="42">
        <v>900</v>
      </c>
      <c r="S532" s="42">
        <v>360</v>
      </c>
      <c r="T532" s="42">
        <f>SUM(テーブル22[[#This Row],[4月]:[6月]])</f>
        <v>42180</v>
      </c>
      <c r="U532" s="41"/>
      <c r="V532" s="42"/>
      <c r="W532" s="42">
        <f>IF(テーブル22[[#This Row],[1-3月残高]]="",テーブル22[[#This Row],[4-6月計]]-テーブル22[[#This Row],[入金額2]],IF(テーブル22[[#This Row],[1-3月残高]]&gt;0,テーブル22[[#This Row],[1-3月残高]]+テーブル22[[#This Row],[4-6月計]]-テーブル22[[#This Row],[入金額2]]))</f>
        <v>42180</v>
      </c>
      <c r="X532" s="42"/>
      <c r="Y532" s="42"/>
      <c r="Z532" s="42"/>
      <c r="AA532" s="42">
        <f>SUM(テーブル22[[#This Row],[7月]:[9月]])</f>
        <v>0</v>
      </c>
      <c r="AB532" s="41"/>
      <c r="AC532" s="42"/>
      <c r="AD532" s="42">
        <f>IF(テーブル22[[#This Row],[1-6月残高]]=0,テーブル22[[#This Row],[7-9月計]]-テーブル22[[#This Row],[入金額3]],IF(テーブル22[[#This Row],[1-6月残高]]&gt;0,テーブル22[[#This Row],[1-6月残高]]+テーブル22[[#This Row],[7-9月計]]-テーブル22[[#This Row],[入金額3]]))</f>
        <v>42180</v>
      </c>
      <c r="AE532" s="42"/>
      <c r="AF532" s="42"/>
      <c r="AG532" s="42"/>
      <c r="AH532" s="42">
        <f>SUM(テーブル22[[#This Row],[10月]:[12月]])</f>
        <v>0</v>
      </c>
      <c r="AI532" s="41"/>
      <c r="AJ532" s="42"/>
      <c r="AK532" s="42">
        <f>IF(テーブル22[[#This Row],[1-9月残高]]=0,テーブル22[[#This Row],[10-12月計]]-テーブル22[[#This Row],[入金額4]],IF(テーブル22[[#This Row],[1-9月残高]]&gt;0,テーブル22[[#This Row],[1-9月残高]]+テーブル22[[#This Row],[10-12月計]]-テーブル22[[#This Row],[入金額4]]))</f>
        <v>42180</v>
      </c>
      <c r="AL532" s="42">
        <f>SUM(テーブル22[[#This Row],[1-3月計]],テーブル22[[#This Row],[4-6月計]],テーブル22[[#This Row],[7-9月計]],テーブル22[[#This Row],[10-12月計]]-テーブル22[[#This Row],[入金合計]])</f>
        <v>42180</v>
      </c>
      <c r="AM532" s="42">
        <f>SUM(テーブル22[[#This Row],[入金額]],テーブル22[[#This Row],[入金額2]],テーブル22[[#This Row],[入金額3]],テーブル22[[#This Row],[入金額4]])</f>
        <v>8205</v>
      </c>
      <c r="AN532" s="38">
        <f t="shared" si="8"/>
        <v>50385</v>
      </c>
    </row>
    <row r="533" spans="1:40" hidden="1" x14ac:dyDescent="0.15">
      <c r="A533" s="43">
        <v>2517</v>
      </c>
      <c r="B533" s="38"/>
      <c r="C533" s="43"/>
      <c r="D533" s="37" t="s">
        <v>1521</v>
      </c>
      <c r="E533" s="37" t="s">
        <v>1522</v>
      </c>
      <c r="F533" s="37" t="s">
        <v>1523</v>
      </c>
      <c r="G533" s="37" t="s">
        <v>1524</v>
      </c>
      <c r="H533" s="37"/>
      <c r="I533" s="38"/>
      <c r="J533" s="39">
        <v>1980</v>
      </c>
      <c r="K533" s="39">
        <v>525</v>
      </c>
      <c r="L533" s="39">
        <v>390</v>
      </c>
      <c r="M533" s="44">
        <f>SUM(テーブル22[[#This Row],[1月]:[3月]])</f>
        <v>2895</v>
      </c>
      <c r="N533" s="41">
        <v>41394</v>
      </c>
      <c r="O533" s="39">
        <v>2895</v>
      </c>
      <c r="P53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3" s="42">
        <v>0</v>
      </c>
      <c r="R533" s="42">
        <v>1710</v>
      </c>
      <c r="S533" s="42">
        <v>480</v>
      </c>
      <c r="T533" s="42">
        <f>SUM(テーブル22[[#This Row],[4月]:[6月]])</f>
        <v>2190</v>
      </c>
      <c r="U533" s="41"/>
      <c r="V533" s="42"/>
      <c r="W533" s="42">
        <f>IF(テーブル22[[#This Row],[1-3月残高]]="",テーブル22[[#This Row],[4-6月計]]-テーブル22[[#This Row],[入金額2]],IF(テーブル22[[#This Row],[1-3月残高]]&gt;0,テーブル22[[#This Row],[1-3月残高]]+テーブル22[[#This Row],[4-6月計]]-テーブル22[[#This Row],[入金額2]]))</f>
        <v>2190</v>
      </c>
      <c r="X533" s="42"/>
      <c r="Y533" s="42"/>
      <c r="Z533" s="42"/>
      <c r="AA533" s="42">
        <f>SUM(テーブル22[[#This Row],[7月]:[9月]])</f>
        <v>0</v>
      </c>
      <c r="AB533" s="41"/>
      <c r="AC533" s="42"/>
      <c r="AD533" s="42">
        <f>IF(テーブル22[[#This Row],[1-6月残高]]=0,テーブル22[[#This Row],[7-9月計]]-テーブル22[[#This Row],[入金額3]],IF(テーブル22[[#This Row],[1-6月残高]]&gt;0,テーブル22[[#This Row],[1-6月残高]]+テーブル22[[#This Row],[7-9月計]]-テーブル22[[#This Row],[入金額3]]))</f>
        <v>2190</v>
      </c>
      <c r="AE533" s="42"/>
      <c r="AF533" s="42"/>
      <c r="AG533" s="42"/>
      <c r="AH533" s="42">
        <f>SUM(テーブル22[[#This Row],[10月]:[12月]])</f>
        <v>0</v>
      </c>
      <c r="AI533" s="41"/>
      <c r="AJ533" s="42"/>
      <c r="AK533" s="42">
        <f>IF(テーブル22[[#This Row],[1-9月残高]]=0,テーブル22[[#This Row],[10-12月計]]-テーブル22[[#This Row],[入金額4]],IF(テーブル22[[#This Row],[1-9月残高]]&gt;0,テーブル22[[#This Row],[1-9月残高]]+テーブル22[[#This Row],[10-12月計]]-テーブル22[[#This Row],[入金額4]]))</f>
        <v>2190</v>
      </c>
      <c r="AL533" s="42">
        <f>SUM(テーブル22[[#This Row],[1-3月計]],テーブル22[[#This Row],[4-6月計]],テーブル22[[#This Row],[7-9月計]],テーブル22[[#This Row],[10-12月計]]-テーブル22[[#This Row],[入金合計]])</f>
        <v>2190</v>
      </c>
      <c r="AM533" s="42">
        <f>SUM(テーブル22[[#This Row],[入金額]],テーブル22[[#This Row],[入金額2]],テーブル22[[#This Row],[入金額3]],テーブル22[[#This Row],[入金額4]])</f>
        <v>2895</v>
      </c>
      <c r="AN533" s="38">
        <f t="shared" si="8"/>
        <v>5085</v>
      </c>
    </row>
    <row r="534" spans="1:40" hidden="1" x14ac:dyDescent="0.15">
      <c r="A534" s="43">
        <v>2601</v>
      </c>
      <c r="B534" s="38"/>
      <c r="C534" s="43"/>
      <c r="D534" s="37" t="s">
        <v>1525</v>
      </c>
      <c r="E534" s="37" t="s">
        <v>191</v>
      </c>
      <c r="F534" s="37" t="s">
        <v>1526</v>
      </c>
      <c r="G534" s="37" t="s">
        <v>1527</v>
      </c>
      <c r="H534" s="37"/>
      <c r="I534" s="38"/>
      <c r="J534" s="39">
        <v>2325</v>
      </c>
      <c r="K534" s="39">
        <v>2520</v>
      </c>
      <c r="L534" s="39">
        <v>1740</v>
      </c>
      <c r="M534" s="44">
        <f>SUM(テーブル22[[#This Row],[1月]:[3月]])</f>
        <v>6585</v>
      </c>
      <c r="N534" s="41">
        <v>41394</v>
      </c>
      <c r="O534" s="39">
        <v>6585</v>
      </c>
      <c r="P5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4" s="42">
        <v>0</v>
      </c>
      <c r="R534" s="42">
        <v>40890</v>
      </c>
      <c r="S534" s="42">
        <v>75975</v>
      </c>
      <c r="T534" s="42">
        <f>SUM(テーブル22[[#This Row],[4月]:[6月]])</f>
        <v>116865</v>
      </c>
      <c r="U534" s="41"/>
      <c r="V534" s="42"/>
      <c r="W534" s="42">
        <f>IF(テーブル22[[#This Row],[1-3月残高]]="",テーブル22[[#This Row],[4-6月計]]-テーブル22[[#This Row],[入金額2]],IF(テーブル22[[#This Row],[1-3月残高]]&gt;0,テーブル22[[#This Row],[1-3月残高]]+テーブル22[[#This Row],[4-6月計]]-テーブル22[[#This Row],[入金額2]]))</f>
        <v>116865</v>
      </c>
      <c r="X534" s="42"/>
      <c r="Y534" s="42"/>
      <c r="Z534" s="42"/>
      <c r="AA534" s="42">
        <f>SUM(テーブル22[[#This Row],[7月]:[9月]])</f>
        <v>0</v>
      </c>
      <c r="AB534" s="41"/>
      <c r="AC534" s="42"/>
      <c r="AD534" s="42">
        <f>IF(テーブル22[[#This Row],[1-6月残高]]=0,テーブル22[[#This Row],[7-9月計]]-テーブル22[[#This Row],[入金額3]],IF(テーブル22[[#This Row],[1-6月残高]]&gt;0,テーブル22[[#This Row],[1-6月残高]]+テーブル22[[#This Row],[7-9月計]]-テーブル22[[#This Row],[入金額3]]))</f>
        <v>116865</v>
      </c>
      <c r="AE534" s="42"/>
      <c r="AF534" s="42"/>
      <c r="AG534" s="42"/>
      <c r="AH534" s="42">
        <f>SUM(テーブル22[[#This Row],[10月]:[12月]])</f>
        <v>0</v>
      </c>
      <c r="AI534" s="41"/>
      <c r="AJ534" s="42"/>
      <c r="AK534" s="42">
        <f>IF(テーブル22[[#This Row],[1-9月残高]]=0,テーブル22[[#This Row],[10-12月計]]-テーブル22[[#This Row],[入金額4]],IF(テーブル22[[#This Row],[1-9月残高]]&gt;0,テーブル22[[#This Row],[1-9月残高]]+テーブル22[[#This Row],[10-12月計]]-テーブル22[[#This Row],[入金額4]]))</f>
        <v>116865</v>
      </c>
      <c r="AL534" s="42">
        <f>SUM(テーブル22[[#This Row],[1-3月計]],テーブル22[[#This Row],[4-6月計]],テーブル22[[#This Row],[7-9月計]],テーブル22[[#This Row],[10-12月計]]-テーブル22[[#This Row],[入金合計]])</f>
        <v>116865</v>
      </c>
      <c r="AM534" s="42">
        <f>SUM(テーブル22[[#This Row],[入金額]],テーブル22[[#This Row],[入金額2]],テーブル22[[#This Row],[入金額3]],テーブル22[[#This Row],[入金額4]])</f>
        <v>6585</v>
      </c>
      <c r="AN534" s="38">
        <f t="shared" si="8"/>
        <v>123450</v>
      </c>
    </row>
    <row r="535" spans="1:40" hidden="1" x14ac:dyDescent="0.15">
      <c r="A535" s="43">
        <v>2602</v>
      </c>
      <c r="B535" s="38"/>
      <c r="C535" s="43"/>
      <c r="D535" s="37" t="s">
        <v>1528</v>
      </c>
      <c r="E535" s="37" t="s">
        <v>1529</v>
      </c>
      <c r="F535" s="37" t="s">
        <v>1530</v>
      </c>
      <c r="G535" s="37" t="s">
        <v>1531</v>
      </c>
      <c r="H535" s="37"/>
      <c r="I535" s="38"/>
      <c r="J535" s="39">
        <v>94260</v>
      </c>
      <c r="K535" s="39">
        <v>47115</v>
      </c>
      <c r="L535" s="39">
        <v>55320</v>
      </c>
      <c r="M535" s="44">
        <f>SUM(テーブル22[[#This Row],[1月]:[3月]])</f>
        <v>196695</v>
      </c>
      <c r="N535" s="41">
        <v>41414</v>
      </c>
      <c r="O535" s="39">
        <v>196695</v>
      </c>
      <c r="P53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5" s="42">
        <v>57975</v>
      </c>
      <c r="R535" s="42">
        <v>61845</v>
      </c>
      <c r="S535" s="42">
        <v>49005</v>
      </c>
      <c r="T535" s="42">
        <f>SUM(テーブル22[[#This Row],[4月]:[6月]])</f>
        <v>168825</v>
      </c>
      <c r="U535" s="41"/>
      <c r="V535" s="42"/>
      <c r="W535" s="42">
        <f>IF(テーブル22[[#This Row],[1-3月残高]]="",テーブル22[[#This Row],[4-6月計]]-テーブル22[[#This Row],[入金額2]],IF(テーブル22[[#This Row],[1-3月残高]]&gt;0,テーブル22[[#This Row],[1-3月残高]]+テーブル22[[#This Row],[4-6月計]]-テーブル22[[#This Row],[入金額2]]))</f>
        <v>168825</v>
      </c>
      <c r="X535" s="42"/>
      <c r="Y535" s="42"/>
      <c r="Z535" s="42"/>
      <c r="AA535" s="42">
        <f>SUM(テーブル22[[#This Row],[7月]:[9月]])</f>
        <v>0</v>
      </c>
      <c r="AB535" s="41"/>
      <c r="AC535" s="42"/>
      <c r="AD535" s="42">
        <f>IF(テーブル22[[#This Row],[1-6月残高]]=0,テーブル22[[#This Row],[7-9月計]]-テーブル22[[#This Row],[入金額3]],IF(テーブル22[[#This Row],[1-6月残高]]&gt;0,テーブル22[[#This Row],[1-6月残高]]+テーブル22[[#This Row],[7-9月計]]-テーブル22[[#This Row],[入金額3]]))</f>
        <v>168825</v>
      </c>
      <c r="AE535" s="42"/>
      <c r="AF535" s="42"/>
      <c r="AG535" s="42"/>
      <c r="AH535" s="42">
        <f>SUM(テーブル22[[#This Row],[10月]:[12月]])</f>
        <v>0</v>
      </c>
      <c r="AI535" s="41"/>
      <c r="AJ535" s="42"/>
      <c r="AK535" s="42">
        <f>IF(テーブル22[[#This Row],[1-9月残高]]=0,テーブル22[[#This Row],[10-12月計]]-テーブル22[[#This Row],[入金額4]],IF(テーブル22[[#This Row],[1-9月残高]]&gt;0,テーブル22[[#This Row],[1-9月残高]]+テーブル22[[#This Row],[10-12月計]]-テーブル22[[#This Row],[入金額4]]))</f>
        <v>168825</v>
      </c>
      <c r="AL535" s="42">
        <f>SUM(テーブル22[[#This Row],[1-3月計]],テーブル22[[#This Row],[4-6月計]],テーブル22[[#This Row],[7-9月計]],テーブル22[[#This Row],[10-12月計]]-テーブル22[[#This Row],[入金合計]])</f>
        <v>168825</v>
      </c>
      <c r="AM535" s="42">
        <f>SUM(テーブル22[[#This Row],[入金額]],テーブル22[[#This Row],[入金額2]],テーブル22[[#This Row],[入金額3]],テーブル22[[#This Row],[入金額4]])</f>
        <v>196695</v>
      </c>
      <c r="AN535" s="38">
        <f t="shared" si="8"/>
        <v>365520</v>
      </c>
    </row>
    <row r="536" spans="1:40" hidden="1" x14ac:dyDescent="0.15">
      <c r="A536" s="43">
        <v>2604</v>
      </c>
      <c r="B536" s="38"/>
      <c r="C536" s="43"/>
      <c r="D536" s="37" t="s">
        <v>1532</v>
      </c>
      <c r="E536" s="37" t="s">
        <v>147</v>
      </c>
      <c r="F536" s="37" t="s">
        <v>1533</v>
      </c>
      <c r="G536" s="37" t="s">
        <v>1534</v>
      </c>
      <c r="H536" s="37"/>
      <c r="I536" s="38"/>
      <c r="J536" s="39">
        <v>348360</v>
      </c>
      <c r="K536" s="39">
        <v>118605</v>
      </c>
      <c r="L536" s="39">
        <v>182520</v>
      </c>
      <c r="M536" s="44">
        <f>SUM(テーブル22[[#This Row],[1月]:[3月]])</f>
        <v>649485</v>
      </c>
      <c r="N536" s="41">
        <v>41394</v>
      </c>
      <c r="O536" s="39">
        <v>649485</v>
      </c>
      <c r="P53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6" s="42">
        <v>166965</v>
      </c>
      <c r="R536" s="42">
        <v>118395</v>
      </c>
      <c r="S536" s="42">
        <v>209145</v>
      </c>
      <c r="T536" s="42">
        <f>SUM(テーブル22[[#This Row],[4月]:[6月]])</f>
        <v>494505</v>
      </c>
      <c r="U536" s="41"/>
      <c r="V536" s="42"/>
      <c r="W536" s="42">
        <f>IF(テーブル22[[#This Row],[1-3月残高]]="",テーブル22[[#This Row],[4-6月計]]-テーブル22[[#This Row],[入金額2]],IF(テーブル22[[#This Row],[1-3月残高]]&gt;0,テーブル22[[#This Row],[1-3月残高]]+テーブル22[[#This Row],[4-6月計]]-テーブル22[[#This Row],[入金額2]]))</f>
        <v>494505</v>
      </c>
      <c r="X536" s="42"/>
      <c r="Y536" s="42"/>
      <c r="Z536" s="42"/>
      <c r="AA536" s="42">
        <f>SUM(テーブル22[[#This Row],[7月]:[9月]])</f>
        <v>0</v>
      </c>
      <c r="AB536" s="41"/>
      <c r="AC536" s="42"/>
      <c r="AD536" s="42">
        <f>IF(テーブル22[[#This Row],[1-6月残高]]=0,テーブル22[[#This Row],[7-9月計]]-テーブル22[[#This Row],[入金額3]],IF(テーブル22[[#This Row],[1-6月残高]]&gt;0,テーブル22[[#This Row],[1-6月残高]]+テーブル22[[#This Row],[7-9月計]]-テーブル22[[#This Row],[入金額3]]))</f>
        <v>494505</v>
      </c>
      <c r="AE536" s="42"/>
      <c r="AF536" s="42"/>
      <c r="AG536" s="42"/>
      <c r="AH536" s="42">
        <f>SUM(テーブル22[[#This Row],[10月]:[12月]])</f>
        <v>0</v>
      </c>
      <c r="AI536" s="41"/>
      <c r="AJ536" s="42"/>
      <c r="AK536" s="42">
        <f>IF(テーブル22[[#This Row],[1-9月残高]]=0,テーブル22[[#This Row],[10-12月計]]-テーブル22[[#This Row],[入金額4]],IF(テーブル22[[#This Row],[1-9月残高]]&gt;0,テーブル22[[#This Row],[1-9月残高]]+テーブル22[[#This Row],[10-12月計]]-テーブル22[[#This Row],[入金額4]]))</f>
        <v>494505</v>
      </c>
      <c r="AL536" s="42">
        <f>SUM(テーブル22[[#This Row],[1-3月計]],テーブル22[[#This Row],[4-6月計]],テーブル22[[#This Row],[7-9月計]],テーブル22[[#This Row],[10-12月計]]-テーブル22[[#This Row],[入金合計]])</f>
        <v>494505</v>
      </c>
      <c r="AM536" s="42">
        <f>SUM(テーブル22[[#This Row],[入金額]],テーブル22[[#This Row],[入金額2]],テーブル22[[#This Row],[入金額3]],テーブル22[[#This Row],[入金額4]])</f>
        <v>649485</v>
      </c>
      <c r="AN536" s="38">
        <f t="shared" si="8"/>
        <v>1143990</v>
      </c>
    </row>
    <row r="537" spans="1:40" hidden="1" x14ac:dyDescent="0.15">
      <c r="A537" s="43">
        <v>2605</v>
      </c>
      <c r="B537" s="38"/>
      <c r="C537" s="43"/>
      <c r="D537" s="37" t="s">
        <v>1535</v>
      </c>
      <c r="E537" s="37" t="s">
        <v>205</v>
      </c>
      <c r="F537" s="37" t="s">
        <v>1536</v>
      </c>
      <c r="G537" s="37" t="s">
        <v>1537</v>
      </c>
      <c r="H537" s="37"/>
      <c r="I537" s="38"/>
      <c r="J537" s="39">
        <v>227355</v>
      </c>
      <c r="K537" s="39">
        <v>82050</v>
      </c>
      <c r="L537" s="39">
        <v>125310</v>
      </c>
      <c r="M537" s="44">
        <f>SUM(テーブル22[[#This Row],[1月]:[3月]])</f>
        <v>434715</v>
      </c>
      <c r="N537" s="41">
        <v>41394</v>
      </c>
      <c r="O537" s="39">
        <v>434715</v>
      </c>
      <c r="P5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7" s="42">
        <v>89100</v>
      </c>
      <c r="R537" s="42">
        <v>54270</v>
      </c>
      <c r="S537" s="42">
        <v>115725</v>
      </c>
      <c r="T537" s="42">
        <f>SUM(テーブル22[[#This Row],[4月]:[6月]])</f>
        <v>259095</v>
      </c>
      <c r="U537" s="41"/>
      <c r="V537" s="42"/>
      <c r="W537" s="42">
        <f>IF(テーブル22[[#This Row],[1-3月残高]]="",テーブル22[[#This Row],[4-6月計]]-テーブル22[[#This Row],[入金額2]],IF(テーブル22[[#This Row],[1-3月残高]]&gt;0,テーブル22[[#This Row],[1-3月残高]]+テーブル22[[#This Row],[4-6月計]]-テーブル22[[#This Row],[入金額2]]))</f>
        <v>259095</v>
      </c>
      <c r="X537" s="42"/>
      <c r="Y537" s="42"/>
      <c r="Z537" s="42"/>
      <c r="AA537" s="42">
        <f>SUM(テーブル22[[#This Row],[7月]:[9月]])</f>
        <v>0</v>
      </c>
      <c r="AB537" s="41"/>
      <c r="AC537" s="42"/>
      <c r="AD537" s="42">
        <f>IF(テーブル22[[#This Row],[1-6月残高]]=0,テーブル22[[#This Row],[7-9月計]]-テーブル22[[#This Row],[入金額3]],IF(テーブル22[[#This Row],[1-6月残高]]&gt;0,テーブル22[[#This Row],[1-6月残高]]+テーブル22[[#This Row],[7-9月計]]-テーブル22[[#This Row],[入金額3]]))</f>
        <v>259095</v>
      </c>
      <c r="AE537" s="42"/>
      <c r="AF537" s="42"/>
      <c r="AG537" s="42"/>
      <c r="AH537" s="42">
        <f>SUM(テーブル22[[#This Row],[10月]:[12月]])</f>
        <v>0</v>
      </c>
      <c r="AI537" s="41"/>
      <c r="AJ537" s="42"/>
      <c r="AK537" s="42">
        <f>IF(テーブル22[[#This Row],[1-9月残高]]=0,テーブル22[[#This Row],[10-12月計]]-テーブル22[[#This Row],[入金額4]],IF(テーブル22[[#This Row],[1-9月残高]]&gt;0,テーブル22[[#This Row],[1-9月残高]]+テーブル22[[#This Row],[10-12月計]]-テーブル22[[#This Row],[入金額4]]))</f>
        <v>259095</v>
      </c>
      <c r="AL537" s="42">
        <f>SUM(テーブル22[[#This Row],[1-3月計]],テーブル22[[#This Row],[4-6月計]],テーブル22[[#This Row],[7-9月計]],テーブル22[[#This Row],[10-12月計]]-テーブル22[[#This Row],[入金合計]])</f>
        <v>259095</v>
      </c>
      <c r="AM537" s="42">
        <f>SUM(テーブル22[[#This Row],[入金額]],テーブル22[[#This Row],[入金額2]],テーブル22[[#This Row],[入金額3]],テーブル22[[#This Row],[入金額4]])</f>
        <v>434715</v>
      </c>
      <c r="AN537" s="38">
        <f t="shared" si="8"/>
        <v>693810</v>
      </c>
    </row>
    <row r="538" spans="1:40" hidden="1" x14ac:dyDescent="0.15">
      <c r="A538" s="43">
        <v>2606</v>
      </c>
      <c r="B538" s="38"/>
      <c r="C538" s="43"/>
      <c r="D538" s="37" t="s">
        <v>1538</v>
      </c>
      <c r="E538" s="37" t="s">
        <v>205</v>
      </c>
      <c r="F538" s="37" t="s">
        <v>1539</v>
      </c>
      <c r="G538" s="37" t="s">
        <v>1540</v>
      </c>
      <c r="H538" s="37"/>
      <c r="I538" s="38"/>
      <c r="J538" s="39">
        <v>8460</v>
      </c>
      <c r="K538" s="39">
        <v>3885</v>
      </c>
      <c r="L538" s="39">
        <v>2565</v>
      </c>
      <c r="M538" s="44">
        <f>SUM(テーブル22[[#This Row],[1月]:[3月]])</f>
        <v>14910</v>
      </c>
      <c r="N538" s="41">
        <v>41394</v>
      </c>
      <c r="O538" s="39">
        <v>14910</v>
      </c>
      <c r="P5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8" s="42">
        <v>6285</v>
      </c>
      <c r="R538" s="42">
        <v>5070</v>
      </c>
      <c r="S538" s="42">
        <v>2955</v>
      </c>
      <c r="T538" s="42">
        <f>SUM(テーブル22[[#This Row],[4月]:[6月]])</f>
        <v>14310</v>
      </c>
      <c r="U538" s="41"/>
      <c r="V538" s="42"/>
      <c r="W538" s="42">
        <f>IF(テーブル22[[#This Row],[1-3月残高]]="",テーブル22[[#This Row],[4-6月計]]-テーブル22[[#This Row],[入金額2]],IF(テーブル22[[#This Row],[1-3月残高]]&gt;0,テーブル22[[#This Row],[1-3月残高]]+テーブル22[[#This Row],[4-6月計]]-テーブル22[[#This Row],[入金額2]]))</f>
        <v>14310</v>
      </c>
      <c r="X538" s="42"/>
      <c r="Y538" s="42"/>
      <c r="Z538" s="42"/>
      <c r="AA538" s="42">
        <f>SUM(テーブル22[[#This Row],[7月]:[9月]])</f>
        <v>0</v>
      </c>
      <c r="AB538" s="41"/>
      <c r="AC538" s="42"/>
      <c r="AD538" s="42">
        <f>IF(テーブル22[[#This Row],[1-6月残高]]=0,テーブル22[[#This Row],[7-9月計]]-テーブル22[[#This Row],[入金額3]],IF(テーブル22[[#This Row],[1-6月残高]]&gt;0,テーブル22[[#This Row],[1-6月残高]]+テーブル22[[#This Row],[7-9月計]]-テーブル22[[#This Row],[入金額3]]))</f>
        <v>14310</v>
      </c>
      <c r="AE538" s="42"/>
      <c r="AF538" s="42"/>
      <c r="AG538" s="42"/>
      <c r="AH538" s="42">
        <f>SUM(テーブル22[[#This Row],[10月]:[12月]])</f>
        <v>0</v>
      </c>
      <c r="AI538" s="41"/>
      <c r="AJ538" s="42"/>
      <c r="AK538" s="42">
        <f>IF(テーブル22[[#This Row],[1-9月残高]]=0,テーブル22[[#This Row],[10-12月計]]-テーブル22[[#This Row],[入金額4]],IF(テーブル22[[#This Row],[1-9月残高]]&gt;0,テーブル22[[#This Row],[1-9月残高]]+テーブル22[[#This Row],[10-12月計]]-テーブル22[[#This Row],[入金額4]]))</f>
        <v>14310</v>
      </c>
      <c r="AL538" s="42">
        <f>SUM(テーブル22[[#This Row],[1-3月計]],テーブル22[[#This Row],[4-6月計]],テーブル22[[#This Row],[7-9月計]],テーブル22[[#This Row],[10-12月計]]-テーブル22[[#This Row],[入金合計]])</f>
        <v>14310</v>
      </c>
      <c r="AM538" s="42">
        <f>SUM(テーブル22[[#This Row],[入金額]],テーブル22[[#This Row],[入金額2]],テーブル22[[#This Row],[入金額3]],テーブル22[[#This Row],[入金額4]])</f>
        <v>14910</v>
      </c>
      <c r="AN538" s="38">
        <f t="shared" si="8"/>
        <v>29220</v>
      </c>
    </row>
    <row r="539" spans="1:40" hidden="1" x14ac:dyDescent="0.15">
      <c r="A539" s="43">
        <v>2607</v>
      </c>
      <c r="B539" s="38"/>
      <c r="C539" s="43"/>
      <c r="D539" s="37" t="s">
        <v>1541</v>
      </c>
      <c r="E539" s="37" t="s">
        <v>1542</v>
      </c>
      <c r="F539" s="37" t="s">
        <v>1543</v>
      </c>
      <c r="G539" s="37" t="s">
        <v>1544</v>
      </c>
      <c r="H539" s="37"/>
      <c r="I539" s="38"/>
      <c r="J539" s="39">
        <v>0</v>
      </c>
      <c r="K539" s="39">
        <v>0</v>
      </c>
      <c r="L539" s="39">
        <v>0</v>
      </c>
      <c r="M539" s="44">
        <f>SUM(テーブル22[[#This Row],[1月]:[3月]])</f>
        <v>0</v>
      </c>
      <c r="N539" s="41"/>
      <c r="O539" s="39"/>
      <c r="P5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39" s="42">
        <v>0</v>
      </c>
      <c r="R539" s="42">
        <v>0</v>
      </c>
      <c r="S539" s="42">
        <v>0</v>
      </c>
      <c r="T539" s="42">
        <f>SUM(テーブル22[[#This Row],[4月]:[6月]])</f>
        <v>0</v>
      </c>
      <c r="U539" s="41"/>
      <c r="V539" s="42"/>
      <c r="W539" s="42">
        <f>IF(テーブル22[[#This Row],[1-3月残高]]="",テーブル22[[#This Row],[4-6月計]]-テーブル22[[#This Row],[入金額2]],IF(テーブル22[[#This Row],[1-3月残高]]&gt;0,テーブル22[[#This Row],[1-3月残高]]+テーブル22[[#This Row],[4-6月計]]-テーブル22[[#This Row],[入金額2]]))</f>
        <v>0</v>
      </c>
      <c r="X539" s="42"/>
      <c r="Y539" s="42"/>
      <c r="Z539" s="42"/>
      <c r="AA539" s="42">
        <f>SUM(テーブル22[[#This Row],[7月]:[9月]])</f>
        <v>0</v>
      </c>
      <c r="AB539" s="41"/>
      <c r="AC539" s="42"/>
      <c r="AD539" s="42">
        <f>IF(テーブル22[[#This Row],[1-6月残高]]=0,テーブル22[[#This Row],[7-9月計]]-テーブル22[[#This Row],[入金額3]],IF(テーブル22[[#This Row],[1-6月残高]]&gt;0,テーブル22[[#This Row],[1-6月残高]]+テーブル22[[#This Row],[7-9月計]]-テーブル22[[#This Row],[入金額3]]))</f>
        <v>0</v>
      </c>
      <c r="AE539" s="42"/>
      <c r="AF539" s="42"/>
      <c r="AG539" s="42"/>
      <c r="AH539" s="42">
        <f>SUM(テーブル22[[#This Row],[10月]:[12月]])</f>
        <v>0</v>
      </c>
      <c r="AI539" s="41"/>
      <c r="AJ539" s="42"/>
      <c r="AK539" s="42">
        <f>IF(テーブル22[[#This Row],[1-9月残高]]=0,テーブル22[[#This Row],[10-12月計]]-テーブル22[[#This Row],[入金額4]],IF(テーブル22[[#This Row],[1-9月残高]]&gt;0,テーブル22[[#This Row],[1-9月残高]]+テーブル22[[#This Row],[10-12月計]]-テーブル22[[#This Row],[入金額4]]))</f>
        <v>0</v>
      </c>
      <c r="AL539" s="42">
        <f>SUM(テーブル22[[#This Row],[1-3月計]],テーブル22[[#This Row],[4-6月計]],テーブル22[[#This Row],[7-9月計]],テーブル22[[#This Row],[10-12月計]]-テーブル22[[#This Row],[入金合計]])</f>
        <v>0</v>
      </c>
      <c r="AM539" s="42">
        <f>SUM(テーブル22[[#This Row],[入金額]],テーブル22[[#This Row],[入金額2]],テーブル22[[#This Row],[入金額3]],テーブル22[[#This Row],[入金額4]])</f>
        <v>0</v>
      </c>
      <c r="AN539" s="38">
        <f t="shared" si="8"/>
        <v>0</v>
      </c>
    </row>
    <row r="540" spans="1:40" hidden="1" x14ac:dyDescent="0.15">
      <c r="A540" s="43">
        <v>2608</v>
      </c>
      <c r="B540" s="38"/>
      <c r="C540" s="43"/>
      <c r="D540" s="37" t="s">
        <v>1545</v>
      </c>
      <c r="E540" s="37" t="s">
        <v>246</v>
      </c>
      <c r="F540" s="37" t="s">
        <v>1546</v>
      </c>
      <c r="G540" s="37" t="s">
        <v>1547</v>
      </c>
      <c r="H540" s="37"/>
      <c r="I540" s="38"/>
      <c r="J540" s="39">
        <v>124140</v>
      </c>
      <c r="K540" s="39">
        <v>83505</v>
      </c>
      <c r="L540" s="39">
        <v>57375</v>
      </c>
      <c r="M540" s="44">
        <f>SUM(テーブル22[[#This Row],[1月]:[3月]])</f>
        <v>265020</v>
      </c>
      <c r="N540" s="41">
        <v>41394</v>
      </c>
      <c r="O540" s="39">
        <v>265020</v>
      </c>
      <c r="P54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0" s="42">
        <v>79200</v>
      </c>
      <c r="R540" s="42">
        <v>68940</v>
      </c>
      <c r="S540" s="42">
        <v>80280</v>
      </c>
      <c r="T540" s="42">
        <f>SUM(テーブル22[[#This Row],[4月]:[6月]])</f>
        <v>228420</v>
      </c>
      <c r="U540" s="41"/>
      <c r="V540" s="42"/>
      <c r="W540" s="42">
        <f>IF(テーブル22[[#This Row],[1-3月残高]]="",テーブル22[[#This Row],[4-6月計]]-テーブル22[[#This Row],[入金額2]],IF(テーブル22[[#This Row],[1-3月残高]]&gt;0,テーブル22[[#This Row],[1-3月残高]]+テーブル22[[#This Row],[4-6月計]]-テーブル22[[#This Row],[入金額2]]))</f>
        <v>228420</v>
      </c>
      <c r="X540" s="42"/>
      <c r="Y540" s="42"/>
      <c r="Z540" s="42"/>
      <c r="AA540" s="42">
        <f>SUM(テーブル22[[#This Row],[7月]:[9月]])</f>
        <v>0</v>
      </c>
      <c r="AB540" s="41"/>
      <c r="AC540" s="42"/>
      <c r="AD540" s="42">
        <f>IF(テーブル22[[#This Row],[1-6月残高]]=0,テーブル22[[#This Row],[7-9月計]]-テーブル22[[#This Row],[入金額3]],IF(テーブル22[[#This Row],[1-6月残高]]&gt;0,テーブル22[[#This Row],[1-6月残高]]+テーブル22[[#This Row],[7-9月計]]-テーブル22[[#This Row],[入金額3]]))</f>
        <v>228420</v>
      </c>
      <c r="AE540" s="42"/>
      <c r="AF540" s="42"/>
      <c r="AG540" s="42"/>
      <c r="AH540" s="42">
        <f>SUM(テーブル22[[#This Row],[10月]:[12月]])</f>
        <v>0</v>
      </c>
      <c r="AI540" s="41"/>
      <c r="AJ540" s="42"/>
      <c r="AK540" s="42">
        <f>IF(テーブル22[[#This Row],[1-9月残高]]=0,テーブル22[[#This Row],[10-12月計]]-テーブル22[[#This Row],[入金額4]],IF(テーブル22[[#This Row],[1-9月残高]]&gt;0,テーブル22[[#This Row],[1-9月残高]]+テーブル22[[#This Row],[10-12月計]]-テーブル22[[#This Row],[入金額4]]))</f>
        <v>228420</v>
      </c>
      <c r="AL540" s="42">
        <f>SUM(テーブル22[[#This Row],[1-3月計]],テーブル22[[#This Row],[4-6月計]],テーブル22[[#This Row],[7-9月計]],テーブル22[[#This Row],[10-12月計]]-テーブル22[[#This Row],[入金合計]])</f>
        <v>228420</v>
      </c>
      <c r="AM540" s="42">
        <f>SUM(テーブル22[[#This Row],[入金額]],テーブル22[[#This Row],[入金額2]],テーブル22[[#This Row],[入金額3]],テーブル22[[#This Row],[入金額4]])</f>
        <v>265020</v>
      </c>
      <c r="AN540" s="38">
        <f t="shared" si="8"/>
        <v>493440</v>
      </c>
    </row>
    <row r="541" spans="1:40" hidden="1" x14ac:dyDescent="0.15">
      <c r="A541" s="43">
        <v>2610</v>
      </c>
      <c r="B541" s="38"/>
      <c r="C541" s="43"/>
      <c r="D541" s="37" t="s">
        <v>1548</v>
      </c>
      <c r="E541" s="37" t="s">
        <v>147</v>
      </c>
      <c r="F541" s="37" t="s">
        <v>1549</v>
      </c>
      <c r="G541" s="37" t="s">
        <v>1550</v>
      </c>
      <c r="H541" s="37"/>
      <c r="I541" s="38"/>
      <c r="J541" s="39">
        <v>23745</v>
      </c>
      <c r="K541" s="39">
        <v>10545</v>
      </c>
      <c r="L541" s="39">
        <v>10815</v>
      </c>
      <c r="M541" s="44">
        <f>SUM(テーブル22[[#This Row],[1月]:[3月]])</f>
        <v>45105</v>
      </c>
      <c r="N541" s="41">
        <v>41395</v>
      </c>
      <c r="O541" s="39">
        <v>45105</v>
      </c>
      <c r="P5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1" s="42">
        <v>12495</v>
      </c>
      <c r="R541" s="42">
        <v>12105</v>
      </c>
      <c r="S541" s="42">
        <v>11070</v>
      </c>
      <c r="T541" s="42">
        <f>SUM(テーブル22[[#This Row],[4月]:[6月]])</f>
        <v>35670</v>
      </c>
      <c r="U541" s="41"/>
      <c r="V541" s="42"/>
      <c r="W541" s="42">
        <f>IF(テーブル22[[#This Row],[1-3月残高]]="",テーブル22[[#This Row],[4-6月計]]-テーブル22[[#This Row],[入金額2]],IF(テーブル22[[#This Row],[1-3月残高]]&gt;0,テーブル22[[#This Row],[1-3月残高]]+テーブル22[[#This Row],[4-6月計]]-テーブル22[[#This Row],[入金額2]]))</f>
        <v>35670</v>
      </c>
      <c r="X541" s="42"/>
      <c r="Y541" s="42"/>
      <c r="Z541" s="42"/>
      <c r="AA541" s="42">
        <f>SUM(テーブル22[[#This Row],[7月]:[9月]])</f>
        <v>0</v>
      </c>
      <c r="AB541" s="41"/>
      <c r="AC541" s="42"/>
      <c r="AD541" s="42">
        <f>IF(テーブル22[[#This Row],[1-6月残高]]=0,テーブル22[[#This Row],[7-9月計]]-テーブル22[[#This Row],[入金額3]],IF(テーブル22[[#This Row],[1-6月残高]]&gt;0,テーブル22[[#This Row],[1-6月残高]]+テーブル22[[#This Row],[7-9月計]]-テーブル22[[#This Row],[入金額3]]))</f>
        <v>35670</v>
      </c>
      <c r="AE541" s="42"/>
      <c r="AF541" s="42"/>
      <c r="AG541" s="42"/>
      <c r="AH541" s="42">
        <f>SUM(テーブル22[[#This Row],[10月]:[12月]])</f>
        <v>0</v>
      </c>
      <c r="AI541" s="41"/>
      <c r="AJ541" s="42"/>
      <c r="AK541" s="42">
        <f>IF(テーブル22[[#This Row],[1-9月残高]]=0,テーブル22[[#This Row],[10-12月計]]-テーブル22[[#This Row],[入金額4]],IF(テーブル22[[#This Row],[1-9月残高]]&gt;0,テーブル22[[#This Row],[1-9月残高]]+テーブル22[[#This Row],[10-12月計]]-テーブル22[[#This Row],[入金額4]]))</f>
        <v>35670</v>
      </c>
      <c r="AL541" s="42">
        <f>SUM(テーブル22[[#This Row],[1-3月計]],テーブル22[[#This Row],[4-6月計]],テーブル22[[#This Row],[7-9月計]],テーブル22[[#This Row],[10-12月計]]-テーブル22[[#This Row],[入金合計]])</f>
        <v>35670</v>
      </c>
      <c r="AM541" s="42">
        <f>SUM(テーブル22[[#This Row],[入金額]],テーブル22[[#This Row],[入金額2]],テーブル22[[#This Row],[入金額3]],テーブル22[[#This Row],[入金額4]])</f>
        <v>45105</v>
      </c>
      <c r="AN541" s="38">
        <f t="shared" si="8"/>
        <v>80775</v>
      </c>
    </row>
    <row r="542" spans="1:40" hidden="1" x14ac:dyDescent="0.15">
      <c r="A542" s="43">
        <v>2611</v>
      </c>
      <c r="B542" s="38"/>
      <c r="C542" s="43"/>
      <c r="D542" s="37" t="s">
        <v>1551</v>
      </c>
      <c r="E542" s="37" t="s">
        <v>266</v>
      </c>
      <c r="F542" s="37" t="s">
        <v>1552</v>
      </c>
      <c r="G542" s="37" t="s">
        <v>1553</v>
      </c>
      <c r="H542" s="37"/>
      <c r="I542" s="38"/>
      <c r="J542" s="39">
        <v>60075</v>
      </c>
      <c r="K542" s="39">
        <v>47400</v>
      </c>
      <c r="L542" s="39">
        <v>27810</v>
      </c>
      <c r="M542" s="44">
        <f>SUM(テーブル22[[#This Row],[1月]:[3月]])</f>
        <v>135285</v>
      </c>
      <c r="N542" s="41">
        <v>41386</v>
      </c>
      <c r="O542" s="39">
        <v>135285</v>
      </c>
      <c r="P5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2" s="42">
        <v>34305</v>
      </c>
      <c r="R542" s="42">
        <v>30540</v>
      </c>
      <c r="S542" s="42">
        <v>30855</v>
      </c>
      <c r="T542" s="42">
        <f>SUM(テーブル22[[#This Row],[4月]:[6月]])</f>
        <v>95700</v>
      </c>
      <c r="U542" s="41"/>
      <c r="V542" s="42"/>
      <c r="W542" s="42">
        <f>IF(テーブル22[[#This Row],[1-3月残高]]="",テーブル22[[#This Row],[4-6月計]]-テーブル22[[#This Row],[入金額2]],IF(テーブル22[[#This Row],[1-3月残高]]&gt;0,テーブル22[[#This Row],[1-3月残高]]+テーブル22[[#This Row],[4-6月計]]-テーブル22[[#This Row],[入金額2]]))</f>
        <v>95700</v>
      </c>
      <c r="X542" s="42"/>
      <c r="Y542" s="42"/>
      <c r="Z542" s="42"/>
      <c r="AA542" s="42">
        <f>SUM(テーブル22[[#This Row],[7月]:[9月]])</f>
        <v>0</v>
      </c>
      <c r="AB542" s="41"/>
      <c r="AC542" s="42"/>
      <c r="AD542" s="42">
        <f>IF(テーブル22[[#This Row],[1-6月残高]]=0,テーブル22[[#This Row],[7-9月計]]-テーブル22[[#This Row],[入金額3]],IF(テーブル22[[#This Row],[1-6月残高]]&gt;0,テーブル22[[#This Row],[1-6月残高]]+テーブル22[[#This Row],[7-9月計]]-テーブル22[[#This Row],[入金額3]]))</f>
        <v>95700</v>
      </c>
      <c r="AE542" s="42"/>
      <c r="AF542" s="42"/>
      <c r="AG542" s="42"/>
      <c r="AH542" s="42">
        <f>SUM(テーブル22[[#This Row],[10月]:[12月]])</f>
        <v>0</v>
      </c>
      <c r="AI542" s="41"/>
      <c r="AJ542" s="42"/>
      <c r="AK542" s="42">
        <f>IF(テーブル22[[#This Row],[1-9月残高]]=0,テーブル22[[#This Row],[10-12月計]]-テーブル22[[#This Row],[入金額4]],IF(テーブル22[[#This Row],[1-9月残高]]&gt;0,テーブル22[[#This Row],[1-9月残高]]+テーブル22[[#This Row],[10-12月計]]-テーブル22[[#This Row],[入金額4]]))</f>
        <v>95700</v>
      </c>
      <c r="AL542" s="42">
        <f>SUM(テーブル22[[#This Row],[1-3月計]],テーブル22[[#This Row],[4-6月計]],テーブル22[[#This Row],[7-9月計]],テーブル22[[#This Row],[10-12月計]]-テーブル22[[#This Row],[入金合計]])</f>
        <v>95700</v>
      </c>
      <c r="AM542" s="42">
        <f>SUM(テーブル22[[#This Row],[入金額]],テーブル22[[#This Row],[入金額2]],テーブル22[[#This Row],[入金額3]],テーブル22[[#This Row],[入金額4]])</f>
        <v>135285</v>
      </c>
      <c r="AN542" s="38">
        <f t="shared" si="8"/>
        <v>230985</v>
      </c>
    </row>
    <row r="543" spans="1:40" hidden="1" x14ac:dyDescent="0.15">
      <c r="A543" s="43">
        <v>2612</v>
      </c>
      <c r="B543" s="38"/>
      <c r="C543" s="43"/>
      <c r="D543" s="37" t="s">
        <v>1554</v>
      </c>
      <c r="E543" s="37" t="s">
        <v>141</v>
      </c>
      <c r="F543" s="37" t="s">
        <v>1555</v>
      </c>
      <c r="G543" s="37" t="s">
        <v>1556</v>
      </c>
      <c r="H543" s="37"/>
      <c r="I543" s="38"/>
      <c r="J543" s="39">
        <v>211050</v>
      </c>
      <c r="K543" s="39">
        <v>0</v>
      </c>
      <c r="L543" s="39">
        <v>143010</v>
      </c>
      <c r="M543" s="44">
        <f>SUM(テーブル22[[#This Row],[1月]:[3月]])</f>
        <v>354060</v>
      </c>
      <c r="N543" s="41">
        <v>41394</v>
      </c>
      <c r="O543" s="39">
        <v>354060</v>
      </c>
      <c r="P5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3" s="42">
        <v>0</v>
      </c>
      <c r="R543" s="42">
        <v>91965</v>
      </c>
      <c r="S543" s="42">
        <v>70560</v>
      </c>
      <c r="T543" s="42">
        <f>SUM(テーブル22[[#This Row],[4月]:[6月]])</f>
        <v>162525</v>
      </c>
      <c r="U543" s="41"/>
      <c r="V543" s="42"/>
      <c r="W543" s="42">
        <f>IF(テーブル22[[#This Row],[1-3月残高]]="",テーブル22[[#This Row],[4-6月計]]-テーブル22[[#This Row],[入金額2]],IF(テーブル22[[#This Row],[1-3月残高]]&gt;0,テーブル22[[#This Row],[1-3月残高]]+テーブル22[[#This Row],[4-6月計]]-テーブル22[[#This Row],[入金額2]]))</f>
        <v>162525</v>
      </c>
      <c r="X543" s="42"/>
      <c r="Y543" s="42"/>
      <c r="Z543" s="42"/>
      <c r="AA543" s="42">
        <f>SUM(テーブル22[[#This Row],[7月]:[9月]])</f>
        <v>0</v>
      </c>
      <c r="AB543" s="41"/>
      <c r="AC543" s="42"/>
      <c r="AD543" s="42">
        <f>IF(テーブル22[[#This Row],[1-6月残高]]=0,テーブル22[[#This Row],[7-9月計]]-テーブル22[[#This Row],[入金額3]],IF(テーブル22[[#This Row],[1-6月残高]]&gt;0,テーブル22[[#This Row],[1-6月残高]]+テーブル22[[#This Row],[7-9月計]]-テーブル22[[#This Row],[入金額3]]))</f>
        <v>162525</v>
      </c>
      <c r="AE543" s="42"/>
      <c r="AF543" s="42"/>
      <c r="AG543" s="42"/>
      <c r="AH543" s="42">
        <f>SUM(テーブル22[[#This Row],[10月]:[12月]])</f>
        <v>0</v>
      </c>
      <c r="AI543" s="41"/>
      <c r="AJ543" s="42"/>
      <c r="AK543" s="42">
        <f>IF(テーブル22[[#This Row],[1-9月残高]]=0,テーブル22[[#This Row],[10-12月計]]-テーブル22[[#This Row],[入金額4]],IF(テーブル22[[#This Row],[1-9月残高]]&gt;0,テーブル22[[#This Row],[1-9月残高]]+テーブル22[[#This Row],[10-12月計]]-テーブル22[[#This Row],[入金額4]]))</f>
        <v>162525</v>
      </c>
      <c r="AL543" s="42">
        <f>SUM(テーブル22[[#This Row],[1-3月計]],テーブル22[[#This Row],[4-6月計]],テーブル22[[#This Row],[7-9月計]],テーブル22[[#This Row],[10-12月計]]-テーブル22[[#This Row],[入金合計]])</f>
        <v>162525</v>
      </c>
      <c r="AM543" s="42">
        <f>SUM(テーブル22[[#This Row],[入金額]],テーブル22[[#This Row],[入金額2]],テーブル22[[#This Row],[入金額3]],テーブル22[[#This Row],[入金額4]])</f>
        <v>354060</v>
      </c>
      <c r="AN543" s="38">
        <f t="shared" si="8"/>
        <v>516585</v>
      </c>
    </row>
    <row r="544" spans="1:40" hidden="1" x14ac:dyDescent="0.15">
      <c r="A544" s="43">
        <v>2613</v>
      </c>
      <c r="B544" s="38"/>
      <c r="C544" s="43"/>
      <c r="D544" s="37" t="s">
        <v>1557</v>
      </c>
      <c r="E544" s="37" t="s">
        <v>247</v>
      </c>
      <c r="F544" s="37" t="s">
        <v>1558</v>
      </c>
      <c r="G544" s="37" t="s">
        <v>1559</v>
      </c>
      <c r="H544" s="37"/>
      <c r="I544" s="38"/>
      <c r="J544" s="39">
        <v>226125</v>
      </c>
      <c r="K544" s="39">
        <v>48030</v>
      </c>
      <c r="L544" s="39">
        <v>171720</v>
      </c>
      <c r="M544" s="44">
        <f>SUM(テーブル22[[#This Row],[1月]:[3月]])</f>
        <v>445875</v>
      </c>
      <c r="N544" s="41">
        <v>41394</v>
      </c>
      <c r="O544" s="39">
        <v>445875</v>
      </c>
      <c r="P5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4" s="42">
        <v>127005</v>
      </c>
      <c r="R544" s="42">
        <v>87630</v>
      </c>
      <c r="S544" s="42">
        <v>119640</v>
      </c>
      <c r="T544" s="42">
        <f>SUM(テーブル22[[#This Row],[4月]:[6月]])</f>
        <v>334275</v>
      </c>
      <c r="U544" s="41"/>
      <c r="V544" s="42"/>
      <c r="W544" s="42">
        <f>IF(テーブル22[[#This Row],[1-3月残高]]="",テーブル22[[#This Row],[4-6月計]]-テーブル22[[#This Row],[入金額2]],IF(テーブル22[[#This Row],[1-3月残高]]&gt;0,テーブル22[[#This Row],[1-3月残高]]+テーブル22[[#This Row],[4-6月計]]-テーブル22[[#This Row],[入金額2]]))</f>
        <v>334275</v>
      </c>
      <c r="X544" s="42"/>
      <c r="Y544" s="42"/>
      <c r="Z544" s="42"/>
      <c r="AA544" s="42">
        <f>SUM(テーブル22[[#This Row],[7月]:[9月]])</f>
        <v>0</v>
      </c>
      <c r="AB544" s="41"/>
      <c r="AC544" s="42"/>
      <c r="AD544" s="42">
        <f>IF(テーブル22[[#This Row],[1-6月残高]]=0,テーブル22[[#This Row],[7-9月計]]-テーブル22[[#This Row],[入金額3]],IF(テーブル22[[#This Row],[1-6月残高]]&gt;0,テーブル22[[#This Row],[1-6月残高]]+テーブル22[[#This Row],[7-9月計]]-テーブル22[[#This Row],[入金額3]]))</f>
        <v>334275</v>
      </c>
      <c r="AE544" s="42"/>
      <c r="AF544" s="42"/>
      <c r="AG544" s="42"/>
      <c r="AH544" s="42">
        <f>SUM(テーブル22[[#This Row],[10月]:[12月]])</f>
        <v>0</v>
      </c>
      <c r="AI544" s="41"/>
      <c r="AJ544" s="42"/>
      <c r="AK544" s="42">
        <f>IF(テーブル22[[#This Row],[1-9月残高]]=0,テーブル22[[#This Row],[10-12月計]]-テーブル22[[#This Row],[入金額4]],IF(テーブル22[[#This Row],[1-9月残高]]&gt;0,テーブル22[[#This Row],[1-9月残高]]+テーブル22[[#This Row],[10-12月計]]-テーブル22[[#This Row],[入金額4]]))</f>
        <v>334275</v>
      </c>
      <c r="AL544" s="42">
        <f>SUM(テーブル22[[#This Row],[1-3月計]],テーブル22[[#This Row],[4-6月計]],テーブル22[[#This Row],[7-9月計]],テーブル22[[#This Row],[10-12月計]]-テーブル22[[#This Row],[入金合計]])</f>
        <v>334275</v>
      </c>
      <c r="AM544" s="42">
        <f>SUM(テーブル22[[#This Row],[入金額]],テーブル22[[#This Row],[入金額2]],テーブル22[[#This Row],[入金額3]],テーブル22[[#This Row],[入金額4]])</f>
        <v>445875</v>
      </c>
      <c r="AN544" s="38">
        <f t="shared" si="8"/>
        <v>780150</v>
      </c>
    </row>
    <row r="545" spans="1:40" hidden="1" x14ac:dyDescent="0.15">
      <c r="A545" s="43">
        <v>2614</v>
      </c>
      <c r="B545" s="38"/>
      <c r="C545" s="43"/>
      <c r="D545" s="37" t="s">
        <v>1560</v>
      </c>
      <c r="E545" s="37" t="s">
        <v>254</v>
      </c>
      <c r="F545" s="37" t="s">
        <v>1561</v>
      </c>
      <c r="G545" s="37" t="s">
        <v>1562</v>
      </c>
      <c r="H545" s="37"/>
      <c r="I545" s="38"/>
      <c r="J545" s="39">
        <v>32670</v>
      </c>
      <c r="K545" s="39">
        <v>27750</v>
      </c>
      <c r="L545" s="39">
        <v>21210</v>
      </c>
      <c r="M545" s="44">
        <f>SUM(テーブル22[[#This Row],[1月]:[3月]])</f>
        <v>81630</v>
      </c>
      <c r="N545" s="41">
        <v>41394</v>
      </c>
      <c r="O545" s="39">
        <v>81630</v>
      </c>
      <c r="P5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5" s="42">
        <v>23580</v>
      </c>
      <c r="R545" s="42">
        <v>23415</v>
      </c>
      <c r="S545" s="42">
        <v>22125</v>
      </c>
      <c r="T545" s="42">
        <f>SUM(テーブル22[[#This Row],[4月]:[6月]])</f>
        <v>69120</v>
      </c>
      <c r="U545" s="41"/>
      <c r="V545" s="42"/>
      <c r="W545" s="42">
        <f>IF(テーブル22[[#This Row],[1-3月残高]]="",テーブル22[[#This Row],[4-6月計]]-テーブル22[[#This Row],[入金額2]],IF(テーブル22[[#This Row],[1-3月残高]]&gt;0,テーブル22[[#This Row],[1-3月残高]]+テーブル22[[#This Row],[4-6月計]]-テーブル22[[#This Row],[入金額2]]))</f>
        <v>69120</v>
      </c>
      <c r="X545" s="42"/>
      <c r="Y545" s="42"/>
      <c r="Z545" s="42"/>
      <c r="AA545" s="42">
        <f>SUM(テーブル22[[#This Row],[7月]:[9月]])</f>
        <v>0</v>
      </c>
      <c r="AB545" s="41"/>
      <c r="AC545" s="42"/>
      <c r="AD545" s="42">
        <f>IF(テーブル22[[#This Row],[1-6月残高]]=0,テーブル22[[#This Row],[7-9月計]]-テーブル22[[#This Row],[入金額3]],IF(テーブル22[[#This Row],[1-6月残高]]&gt;0,テーブル22[[#This Row],[1-6月残高]]+テーブル22[[#This Row],[7-9月計]]-テーブル22[[#This Row],[入金額3]]))</f>
        <v>69120</v>
      </c>
      <c r="AE545" s="42"/>
      <c r="AF545" s="42"/>
      <c r="AG545" s="42"/>
      <c r="AH545" s="42">
        <f>SUM(テーブル22[[#This Row],[10月]:[12月]])</f>
        <v>0</v>
      </c>
      <c r="AI545" s="41"/>
      <c r="AJ545" s="42"/>
      <c r="AK545" s="42">
        <f>IF(テーブル22[[#This Row],[1-9月残高]]=0,テーブル22[[#This Row],[10-12月計]]-テーブル22[[#This Row],[入金額4]],IF(テーブル22[[#This Row],[1-9月残高]]&gt;0,テーブル22[[#This Row],[1-9月残高]]+テーブル22[[#This Row],[10-12月計]]-テーブル22[[#This Row],[入金額4]]))</f>
        <v>69120</v>
      </c>
      <c r="AL545" s="42">
        <f>SUM(テーブル22[[#This Row],[1-3月計]],テーブル22[[#This Row],[4-6月計]],テーブル22[[#This Row],[7-9月計]],テーブル22[[#This Row],[10-12月計]]-テーブル22[[#This Row],[入金合計]])</f>
        <v>69120</v>
      </c>
      <c r="AM545" s="42">
        <f>SUM(テーブル22[[#This Row],[入金額]],テーブル22[[#This Row],[入金額2]],テーブル22[[#This Row],[入金額3]],テーブル22[[#This Row],[入金額4]])</f>
        <v>81630</v>
      </c>
      <c r="AN545" s="38">
        <f t="shared" si="8"/>
        <v>150750</v>
      </c>
    </row>
    <row r="546" spans="1:40" hidden="1" x14ac:dyDescent="0.15">
      <c r="A546" s="43">
        <v>2615</v>
      </c>
      <c r="B546" s="38"/>
      <c r="C546" s="43"/>
      <c r="D546" s="37" t="s">
        <v>1881</v>
      </c>
      <c r="E546" s="37" t="s">
        <v>220</v>
      </c>
      <c r="F546" s="37" t="s">
        <v>1563</v>
      </c>
      <c r="G546" s="37" t="s">
        <v>1564</v>
      </c>
      <c r="H546" s="37"/>
      <c r="I546" s="38"/>
      <c r="J546" s="39">
        <v>183945</v>
      </c>
      <c r="K546" s="39">
        <v>179445</v>
      </c>
      <c r="L546" s="39">
        <v>107280</v>
      </c>
      <c r="M546" s="44">
        <f>SUM(テーブル22[[#This Row],[1月]:[3月]])</f>
        <v>470670</v>
      </c>
      <c r="N546" s="41">
        <v>41414</v>
      </c>
      <c r="O546" s="39">
        <v>470670</v>
      </c>
      <c r="P5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6" s="42">
        <v>149025</v>
      </c>
      <c r="R546" s="42">
        <v>134955</v>
      </c>
      <c r="S546" s="42">
        <v>129765</v>
      </c>
      <c r="T546" s="42">
        <f>SUM(テーブル22[[#This Row],[4月]:[6月]])</f>
        <v>413745</v>
      </c>
      <c r="U546" s="41"/>
      <c r="V546" s="42"/>
      <c r="W546" s="42">
        <f>IF(テーブル22[[#This Row],[1-3月残高]]="",テーブル22[[#This Row],[4-6月計]]-テーブル22[[#This Row],[入金額2]],IF(テーブル22[[#This Row],[1-3月残高]]&gt;0,テーブル22[[#This Row],[1-3月残高]]+テーブル22[[#This Row],[4-6月計]]-テーブル22[[#This Row],[入金額2]]))</f>
        <v>413745</v>
      </c>
      <c r="X546" s="42"/>
      <c r="Y546" s="42"/>
      <c r="Z546" s="42"/>
      <c r="AA546" s="42">
        <f>SUM(テーブル22[[#This Row],[7月]:[9月]])</f>
        <v>0</v>
      </c>
      <c r="AB546" s="41"/>
      <c r="AC546" s="42"/>
      <c r="AD546" s="42">
        <f>IF(テーブル22[[#This Row],[1-6月残高]]=0,テーブル22[[#This Row],[7-9月計]]-テーブル22[[#This Row],[入金額3]],IF(テーブル22[[#This Row],[1-6月残高]]&gt;0,テーブル22[[#This Row],[1-6月残高]]+テーブル22[[#This Row],[7-9月計]]-テーブル22[[#This Row],[入金額3]]))</f>
        <v>413745</v>
      </c>
      <c r="AE546" s="42"/>
      <c r="AF546" s="42"/>
      <c r="AG546" s="42"/>
      <c r="AH546" s="42">
        <f>SUM(テーブル22[[#This Row],[10月]:[12月]])</f>
        <v>0</v>
      </c>
      <c r="AI546" s="41"/>
      <c r="AJ546" s="42"/>
      <c r="AK546" s="42">
        <f>IF(テーブル22[[#This Row],[1-9月残高]]=0,テーブル22[[#This Row],[10-12月計]]-テーブル22[[#This Row],[入金額4]],IF(テーブル22[[#This Row],[1-9月残高]]&gt;0,テーブル22[[#This Row],[1-9月残高]]+テーブル22[[#This Row],[10-12月計]]-テーブル22[[#This Row],[入金額4]]))</f>
        <v>413745</v>
      </c>
      <c r="AL546" s="42">
        <f>SUM(テーブル22[[#This Row],[1-3月計]],テーブル22[[#This Row],[4-6月計]],テーブル22[[#This Row],[7-9月計]],テーブル22[[#This Row],[10-12月計]]-テーブル22[[#This Row],[入金合計]])</f>
        <v>413745</v>
      </c>
      <c r="AM546" s="42">
        <f>SUM(テーブル22[[#This Row],[入金額]],テーブル22[[#This Row],[入金額2]],テーブル22[[#This Row],[入金額3]],テーブル22[[#This Row],[入金額4]])</f>
        <v>470670</v>
      </c>
      <c r="AN546" s="38">
        <f t="shared" si="8"/>
        <v>884415</v>
      </c>
    </row>
    <row r="547" spans="1:40" hidden="1" x14ac:dyDescent="0.15">
      <c r="A547" s="43">
        <v>2616</v>
      </c>
      <c r="B547" s="38"/>
      <c r="C547" s="43"/>
      <c r="D547" s="37" t="s">
        <v>1565</v>
      </c>
      <c r="E547" s="37" t="s">
        <v>268</v>
      </c>
      <c r="F547" s="37" t="s">
        <v>1566</v>
      </c>
      <c r="G547" s="37" t="s">
        <v>1567</v>
      </c>
      <c r="H547" s="37"/>
      <c r="I547" s="38"/>
      <c r="J547" s="39">
        <v>11430</v>
      </c>
      <c r="K547" s="39">
        <v>12240</v>
      </c>
      <c r="L547" s="39">
        <v>6885</v>
      </c>
      <c r="M547" s="44">
        <f>SUM(テーブル22[[#This Row],[1月]:[3月]])</f>
        <v>30555</v>
      </c>
      <c r="N547" s="41">
        <v>41386</v>
      </c>
      <c r="O547" s="39">
        <v>30555</v>
      </c>
      <c r="P5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7" s="42">
        <v>8880</v>
      </c>
      <c r="R547" s="42">
        <v>8070</v>
      </c>
      <c r="S547" s="42">
        <v>7755</v>
      </c>
      <c r="T547" s="42">
        <f>SUM(テーブル22[[#This Row],[4月]:[6月]])</f>
        <v>24705</v>
      </c>
      <c r="U547" s="41"/>
      <c r="V547" s="42"/>
      <c r="W547" s="42">
        <f>IF(テーブル22[[#This Row],[1-3月残高]]="",テーブル22[[#This Row],[4-6月計]]-テーブル22[[#This Row],[入金額2]],IF(テーブル22[[#This Row],[1-3月残高]]&gt;0,テーブル22[[#This Row],[1-3月残高]]+テーブル22[[#This Row],[4-6月計]]-テーブル22[[#This Row],[入金額2]]))</f>
        <v>24705</v>
      </c>
      <c r="X547" s="42"/>
      <c r="Y547" s="42"/>
      <c r="Z547" s="42"/>
      <c r="AA547" s="42">
        <f>SUM(テーブル22[[#This Row],[7月]:[9月]])</f>
        <v>0</v>
      </c>
      <c r="AB547" s="41"/>
      <c r="AC547" s="42"/>
      <c r="AD547" s="42">
        <f>IF(テーブル22[[#This Row],[1-6月残高]]=0,テーブル22[[#This Row],[7-9月計]]-テーブル22[[#This Row],[入金額3]],IF(テーブル22[[#This Row],[1-6月残高]]&gt;0,テーブル22[[#This Row],[1-6月残高]]+テーブル22[[#This Row],[7-9月計]]-テーブル22[[#This Row],[入金額3]]))</f>
        <v>24705</v>
      </c>
      <c r="AE547" s="42"/>
      <c r="AF547" s="42"/>
      <c r="AG547" s="42"/>
      <c r="AH547" s="42">
        <f>SUM(テーブル22[[#This Row],[10月]:[12月]])</f>
        <v>0</v>
      </c>
      <c r="AI547" s="41"/>
      <c r="AJ547" s="42"/>
      <c r="AK547" s="42">
        <f>IF(テーブル22[[#This Row],[1-9月残高]]=0,テーブル22[[#This Row],[10-12月計]]-テーブル22[[#This Row],[入金額4]],IF(テーブル22[[#This Row],[1-9月残高]]&gt;0,テーブル22[[#This Row],[1-9月残高]]+テーブル22[[#This Row],[10-12月計]]-テーブル22[[#This Row],[入金額4]]))</f>
        <v>24705</v>
      </c>
      <c r="AL547" s="42">
        <f>SUM(テーブル22[[#This Row],[1-3月計]],テーブル22[[#This Row],[4-6月計]],テーブル22[[#This Row],[7-9月計]],テーブル22[[#This Row],[10-12月計]]-テーブル22[[#This Row],[入金合計]])</f>
        <v>24705</v>
      </c>
      <c r="AM547" s="42">
        <f>SUM(テーブル22[[#This Row],[入金額]],テーブル22[[#This Row],[入金額2]],テーブル22[[#This Row],[入金額3]],テーブル22[[#This Row],[入金額4]])</f>
        <v>30555</v>
      </c>
      <c r="AN547" s="38">
        <f t="shared" si="8"/>
        <v>55260</v>
      </c>
    </row>
    <row r="548" spans="1:40" hidden="1" x14ac:dyDescent="0.15">
      <c r="A548" s="43">
        <v>2617</v>
      </c>
      <c r="B548" s="38"/>
      <c r="C548" s="43"/>
      <c r="D548" s="37" t="s">
        <v>1882</v>
      </c>
      <c r="E548" s="37" t="s">
        <v>245</v>
      </c>
      <c r="F548" s="37" t="s">
        <v>1568</v>
      </c>
      <c r="G548" s="37" t="s">
        <v>1569</v>
      </c>
      <c r="H548" s="37"/>
      <c r="I548" s="38"/>
      <c r="J548" s="39">
        <v>42840</v>
      </c>
      <c r="K548" s="39">
        <v>37830</v>
      </c>
      <c r="L548" s="39">
        <v>19770</v>
      </c>
      <c r="M548" s="44">
        <f>SUM(テーブル22[[#This Row],[1月]:[3月]])</f>
        <v>100440</v>
      </c>
      <c r="N548" s="41">
        <v>41404</v>
      </c>
      <c r="O548" s="39">
        <v>100440</v>
      </c>
      <c r="P5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8" s="42">
        <v>26790</v>
      </c>
      <c r="R548" s="42">
        <v>24315</v>
      </c>
      <c r="S548" s="42">
        <v>27300</v>
      </c>
      <c r="T548" s="42">
        <f>SUM(テーブル22[[#This Row],[4月]:[6月]])</f>
        <v>78405</v>
      </c>
      <c r="U548" s="41"/>
      <c r="V548" s="42"/>
      <c r="W548" s="42">
        <f>IF(テーブル22[[#This Row],[1-3月残高]]="",テーブル22[[#This Row],[4-6月計]]-テーブル22[[#This Row],[入金額2]],IF(テーブル22[[#This Row],[1-3月残高]]&gt;0,テーブル22[[#This Row],[1-3月残高]]+テーブル22[[#This Row],[4-6月計]]-テーブル22[[#This Row],[入金額2]]))</f>
        <v>78405</v>
      </c>
      <c r="X548" s="42"/>
      <c r="Y548" s="42"/>
      <c r="Z548" s="42"/>
      <c r="AA548" s="42">
        <f>SUM(テーブル22[[#This Row],[7月]:[9月]])</f>
        <v>0</v>
      </c>
      <c r="AB548" s="41"/>
      <c r="AC548" s="42"/>
      <c r="AD548" s="42">
        <f>IF(テーブル22[[#This Row],[1-6月残高]]=0,テーブル22[[#This Row],[7-9月計]]-テーブル22[[#This Row],[入金額3]],IF(テーブル22[[#This Row],[1-6月残高]]&gt;0,テーブル22[[#This Row],[1-6月残高]]+テーブル22[[#This Row],[7-9月計]]-テーブル22[[#This Row],[入金額3]]))</f>
        <v>78405</v>
      </c>
      <c r="AE548" s="42"/>
      <c r="AF548" s="42"/>
      <c r="AG548" s="42"/>
      <c r="AH548" s="42">
        <f>SUM(テーブル22[[#This Row],[10月]:[12月]])</f>
        <v>0</v>
      </c>
      <c r="AI548" s="41"/>
      <c r="AJ548" s="42"/>
      <c r="AK548" s="42">
        <f>IF(テーブル22[[#This Row],[1-9月残高]]=0,テーブル22[[#This Row],[10-12月計]]-テーブル22[[#This Row],[入金額4]],IF(テーブル22[[#This Row],[1-9月残高]]&gt;0,テーブル22[[#This Row],[1-9月残高]]+テーブル22[[#This Row],[10-12月計]]-テーブル22[[#This Row],[入金額4]]))</f>
        <v>78405</v>
      </c>
      <c r="AL548" s="42">
        <f>SUM(テーブル22[[#This Row],[1-3月計]],テーブル22[[#This Row],[4-6月計]],テーブル22[[#This Row],[7-9月計]],テーブル22[[#This Row],[10-12月計]]-テーブル22[[#This Row],[入金合計]])</f>
        <v>78405</v>
      </c>
      <c r="AM548" s="42">
        <f>SUM(テーブル22[[#This Row],[入金額]],テーブル22[[#This Row],[入金額2]],テーブル22[[#This Row],[入金額3]],テーブル22[[#This Row],[入金額4]])</f>
        <v>100440</v>
      </c>
      <c r="AN548" s="38">
        <f t="shared" si="8"/>
        <v>178845</v>
      </c>
    </row>
    <row r="549" spans="1:40" hidden="1" x14ac:dyDescent="0.15">
      <c r="A549" s="43">
        <v>2620</v>
      </c>
      <c r="B549" s="38"/>
      <c r="C549" s="43"/>
      <c r="D549" s="37" t="s">
        <v>386</v>
      </c>
      <c r="E549" s="37" t="s">
        <v>254</v>
      </c>
      <c r="F549" s="37" t="s">
        <v>1561</v>
      </c>
      <c r="G549" s="37" t="s">
        <v>1562</v>
      </c>
      <c r="H549" s="37"/>
      <c r="I549" s="38"/>
      <c r="J549" s="39">
        <v>240</v>
      </c>
      <c r="K549" s="39">
        <v>120</v>
      </c>
      <c r="L549" s="39">
        <v>90</v>
      </c>
      <c r="M549" s="44">
        <f>SUM(テーブル22[[#This Row],[1月]:[3月]])</f>
        <v>450</v>
      </c>
      <c r="N549" s="41">
        <v>41394</v>
      </c>
      <c r="O549" s="39">
        <v>450</v>
      </c>
      <c r="P54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49" s="42">
        <v>120</v>
      </c>
      <c r="R549" s="42">
        <v>105</v>
      </c>
      <c r="S549" s="42">
        <v>120</v>
      </c>
      <c r="T549" s="42">
        <f>SUM(テーブル22[[#This Row],[4月]:[6月]])</f>
        <v>345</v>
      </c>
      <c r="U549" s="41"/>
      <c r="V549" s="42"/>
      <c r="W549" s="42">
        <f>IF(テーブル22[[#This Row],[1-3月残高]]="",テーブル22[[#This Row],[4-6月計]]-テーブル22[[#This Row],[入金額2]],IF(テーブル22[[#This Row],[1-3月残高]]&gt;0,テーブル22[[#This Row],[1-3月残高]]+テーブル22[[#This Row],[4-6月計]]-テーブル22[[#This Row],[入金額2]]))</f>
        <v>345</v>
      </c>
      <c r="X549" s="42"/>
      <c r="Y549" s="42"/>
      <c r="Z549" s="42"/>
      <c r="AA549" s="42">
        <f>SUM(テーブル22[[#This Row],[7月]:[9月]])</f>
        <v>0</v>
      </c>
      <c r="AB549" s="41"/>
      <c r="AC549" s="42"/>
      <c r="AD549" s="42">
        <f>IF(テーブル22[[#This Row],[1-6月残高]]=0,テーブル22[[#This Row],[7-9月計]]-テーブル22[[#This Row],[入金額3]],IF(テーブル22[[#This Row],[1-6月残高]]&gt;0,テーブル22[[#This Row],[1-6月残高]]+テーブル22[[#This Row],[7-9月計]]-テーブル22[[#This Row],[入金額3]]))</f>
        <v>345</v>
      </c>
      <c r="AE549" s="42"/>
      <c r="AF549" s="42"/>
      <c r="AG549" s="42"/>
      <c r="AH549" s="42">
        <f>SUM(テーブル22[[#This Row],[10月]:[12月]])</f>
        <v>0</v>
      </c>
      <c r="AI549" s="41"/>
      <c r="AJ549" s="42"/>
      <c r="AK549" s="42">
        <f>IF(テーブル22[[#This Row],[1-9月残高]]=0,テーブル22[[#This Row],[10-12月計]]-テーブル22[[#This Row],[入金額4]],IF(テーブル22[[#This Row],[1-9月残高]]&gt;0,テーブル22[[#This Row],[1-9月残高]]+テーブル22[[#This Row],[10-12月計]]-テーブル22[[#This Row],[入金額4]]))</f>
        <v>345</v>
      </c>
      <c r="AL549" s="42">
        <f>SUM(テーブル22[[#This Row],[1-3月計]],テーブル22[[#This Row],[4-6月計]],テーブル22[[#This Row],[7-9月計]],テーブル22[[#This Row],[10-12月計]]-テーブル22[[#This Row],[入金合計]])</f>
        <v>345</v>
      </c>
      <c r="AM549" s="42">
        <f>SUM(テーブル22[[#This Row],[入金額]],テーブル22[[#This Row],[入金額2]],テーブル22[[#This Row],[入金額3]],テーブル22[[#This Row],[入金額4]])</f>
        <v>450</v>
      </c>
      <c r="AN549" s="38">
        <f t="shared" si="8"/>
        <v>795</v>
      </c>
    </row>
    <row r="550" spans="1:40" s="4" customFormat="1" hidden="1" x14ac:dyDescent="0.15">
      <c r="A550" s="45">
        <v>2630</v>
      </c>
      <c r="B550" s="46" t="s">
        <v>1864</v>
      </c>
      <c r="C550" s="46"/>
      <c r="D550" s="46" t="s">
        <v>1570</v>
      </c>
      <c r="E550" s="37" t="s">
        <v>1571</v>
      </c>
      <c r="F550" s="37" t="s">
        <v>1572</v>
      </c>
      <c r="G550" s="37" t="s">
        <v>1516</v>
      </c>
      <c r="H550" s="37" t="s">
        <v>1573</v>
      </c>
      <c r="I550" s="46"/>
      <c r="J550" s="64">
        <v>1875</v>
      </c>
      <c r="K550" s="64">
        <v>855</v>
      </c>
      <c r="L550" s="64">
        <v>990</v>
      </c>
      <c r="M550" s="49">
        <f>SUM(テーブル22[[#This Row],[1月]:[3月]])</f>
        <v>3720</v>
      </c>
      <c r="N550" s="52">
        <v>41379</v>
      </c>
      <c r="O550" s="48">
        <v>3720</v>
      </c>
      <c r="P55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0" s="51">
        <v>900</v>
      </c>
      <c r="R550" s="51">
        <v>2040</v>
      </c>
      <c r="S550" s="51">
        <v>1155</v>
      </c>
      <c r="T550" s="51">
        <f>SUM(テーブル22[[#This Row],[4月]:[6月]])</f>
        <v>4095</v>
      </c>
      <c r="U550" s="52"/>
      <c r="V550" s="51"/>
      <c r="W550" s="51">
        <f>IF(テーブル22[[#This Row],[1-3月残高]]="",テーブル22[[#This Row],[4-6月計]]-テーブル22[[#This Row],[入金額2]],IF(テーブル22[[#This Row],[1-3月残高]]&gt;0,テーブル22[[#This Row],[1-3月残高]]+テーブル22[[#This Row],[4-6月計]]-テーブル22[[#This Row],[入金額2]]))</f>
        <v>4095</v>
      </c>
      <c r="X550" s="51"/>
      <c r="Y550" s="51"/>
      <c r="Z550" s="51"/>
      <c r="AA550" s="51">
        <f>SUM(テーブル22[[#This Row],[7月]:[9月]])</f>
        <v>0</v>
      </c>
      <c r="AB550" s="52"/>
      <c r="AC550" s="51"/>
      <c r="AD550" s="51">
        <f>IF(テーブル22[[#This Row],[1-6月残高]]=0,テーブル22[[#This Row],[7-9月計]]-テーブル22[[#This Row],[入金額3]],IF(テーブル22[[#This Row],[1-6月残高]]&gt;0,テーブル22[[#This Row],[1-6月残高]]+テーブル22[[#This Row],[7-9月計]]-テーブル22[[#This Row],[入金額3]]))</f>
        <v>4095</v>
      </c>
      <c r="AE550" s="51"/>
      <c r="AF550" s="51"/>
      <c r="AG550" s="51"/>
      <c r="AH550" s="51">
        <f>SUM(テーブル22[[#This Row],[10月]:[12月]])</f>
        <v>0</v>
      </c>
      <c r="AI550" s="52"/>
      <c r="AJ550" s="51"/>
      <c r="AK550" s="51">
        <f>IF(テーブル22[[#This Row],[1-9月残高]]=0,テーブル22[[#This Row],[10-12月計]]-テーブル22[[#This Row],[入金額4]],IF(テーブル22[[#This Row],[1-9月残高]]&gt;0,テーブル22[[#This Row],[1-9月残高]]+テーブル22[[#This Row],[10-12月計]]-テーブル22[[#This Row],[入金額4]]))</f>
        <v>4095</v>
      </c>
      <c r="AL550" s="51">
        <f>SUM(テーブル22[[#This Row],[1-3月計]],テーブル22[[#This Row],[4-6月計]],テーブル22[[#This Row],[7-9月計]],テーブル22[[#This Row],[10-12月計]]-テーブル22[[#This Row],[入金合計]])</f>
        <v>4095</v>
      </c>
      <c r="AM550" s="51">
        <f>SUM(テーブル22[[#This Row],[入金額]],テーブル22[[#This Row],[入金額2]],テーブル22[[#This Row],[入金額3]],テーブル22[[#This Row],[入金額4]])</f>
        <v>3720</v>
      </c>
      <c r="AN550" s="46">
        <f t="shared" si="8"/>
        <v>7815</v>
      </c>
    </row>
    <row r="551" spans="1:40" s="4" customFormat="1" hidden="1" x14ac:dyDescent="0.15">
      <c r="A551" s="45">
        <v>2631</v>
      </c>
      <c r="B551" s="46" t="s">
        <v>1864</v>
      </c>
      <c r="C551" s="46"/>
      <c r="D551" s="46" t="s">
        <v>1574</v>
      </c>
      <c r="E551" s="37" t="s">
        <v>1571</v>
      </c>
      <c r="F551" s="37" t="s">
        <v>1572</v>
      </c>
      <c r="G551" s="37" t="s">
        <v>1516</v>
      </c>
      <c r="H551" s="37" t="s">
        <v>1573</v>
      </c>
      <c r="I551" s="46"/>
      <c r="J551" s="64">
        <v>1185</v>
      </c>
      <c r="K551" s="64">
        <v>630</v>
      </c>
      <c r="L551" s="64">
        <v>2160</v>
      </c>
      <c r="M551" s="49">
        <f>SUM(テーブル22[[#This Row],[1月]:[3月]])</f>
        <v>3975</v>
      </c>
      <c r="N551" s="52">
        <v>41379</v>
      </c>
      <c r="O551" s="48">
        <v>3975</v>
      </c>
      <c r="P551"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1" s="51">
        <v>660</v>
      </c>
      <c r="R551" s="51">
        <v>1770</v>
      </c>
      <c r="S551" s="51">
        <v>1545</v>
      </c>
      <c r="T551" s="51">
        <f>SUM(テーブル22[[#This Row],[4月]:[6月]])</f>
        <v>3975</v>
      </c>
      <c r="U551" s="52"/>
      <c r="V551" s="51"/>
      <c r="W551" s="51">
        <f>IF(テーブル22[[#This Row],[1-3月残高]]="",テーブル22[[#This Row],[4-6月計]]-テーブル22[[#This Row],[入金額2]],IF(テーブル22[[#This Row],[1-3月残高]]&gt;0,テーブル22[[#This Row],[1-3月残高]]+テーブル22[[#This Row],[4-6月計]]-テーブル22[[#This Row],[入金額2]]))</f>
        <v>3975</v>
      </c>
      <c r="X551" s="51"/>
      <c r="Y551" s="51"/>
      <c r="Z551" s="51"/>
      <c r="AA551" s="51">
        <f>SUM(テーブル22[[#This Row],[7月]:[9月]])</f>
        <v>0</v>
      </c>
      <c r="AB551" s="52"/>
      <c r="AC551" s="51"/>
      <c r="AD551" s="51">
        <f>IF(テーブル22[[#This Row],[1-6月残高]]=0,テーブル22[[#This Row],[7-9月計]]-テーブル22[[#This Row],[入金額3]],IF(テーブル22[[#This Row],[1-6月残高]]&gt;0,テーブル22[[#This Row],[1-6月残高]]+テーブル22[[#This Row],[7-9月計]]-テーブル22[[#This Row],[入金額3]]))</f>
        <v>3975</v>
      </c>
      <c r="AE551" s="51"/>
      <c r="AF551" s="51"/>
      <c r="AG551" s="51"/>
      <c r="AH551" s="51">
        <f>SUM(テーブル22[[#This Row],[10月]:[12月]])</f>
        <v>0</v>
      </c>
      <c r="AI551" s="52"/>
      <c r="AJ551" s="51"/>
      <c r="AK551" s="51">
        <f>IF(テーブル22[[#This Row],[1-9月残高]]=0,テーブル22[[#This Row],[10-12月計]]-テーブル22[[#This Row],[入金額4]],IF(テーブル22[[#This Row],[1-9月残高]]&gt;0,テーブル22[[#This Row],[1-9月残高]]+テーブル22[[#This Row],[10-12月計]]-テーブル22[[#This Row],[入金額4]]))</f>
        <v>3975</v>
      </c>
      <c r="AL551" s="51">
        <f>SUM(テーブル22[[#This Row],[1-3月計]],テーブル22[[#This Row],[4-6月計]],テーブル22[[#This Row],[7-9月計]],テーブル22[[#This Row],[10-12月計]]-テーブル22[[#This Row],[入金合計]])</f>
        <v>3975</v>
      </c>
      <c r="AM551" s="51">
        <f>SUM(テーブル22[[#This Row],[入金額]],テーブル22[[#This Row],[入金額2]],テーブル22[[#This Row],[入金額3]],テーブル22[[#This Row],[入金額4]])</f>
        <v>3975</v>
      </c>
      <c r="AN551" s="46">
        <f t="shared" si="8"/>
        <v>7950</v>
      </c>
    </row>
    <row r="552" spans="1:40" hidden="1" x14ac:dyDescent="0.15">
      <c r="A552" s="43">
        <v>2632</v>
      </c>
      <c r="B552" s="38"/>
      <c r="C552" s="43"/>
      <c r="D552" s="37" t="s">
        <v>1575</v>
      </c>
      <c r="E552" s="37"/>
      <c r="F552" s="37"/>
      <c r="G552" s="37"/>
      <c r="H552" s="37"/>
      <c r="I552" s="38"/>
      <c r="J552" s="39">
        <v>0</v>
      </c>
      <c r="K552" s="39">
        <v>0</v>
      </c>
      <c r="L552" s="39">
        <v>0</v>
      </c>
      <c r="M552" s="44">
        <f>SUM(テーブル22[[#This Row],[1月]:[3月]])</f>
        <v>0</v>
      </c>
      <c r="N552" s="41"/>
      <c r="O552" s="39"/>
      <c r="P5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2" s="42">
        <v>0</v>
      </c>
      <c r="R552" s="42">
        <v>0</v>
      </c>
      <c r="S552" s="42">
        <v>0</v>
      </c>
      <c r="T552" s="42">
        <f>SUM(テーブル22[[#This Row],[4月]:[6月]])</f>
        <v>0</v>
      </c>
      <c r="U552" s="41"/>
      <c r="V552" s="42"/>
      <c r="W552" s="42">
        <f>IF(テーブル22[[#This Row],[1-3月残高]]="",テーブル22[[#This Row],[4-6月計]]-テーブル22[[#This Row],[入金額2]],IF(テーブル22[[#This Row],[1-3月残高]]&gt;0,テーブル22[[#This Row],[1-3月残高]]+テーブル22[[#This Row],[4-6月計]]-テーブル22[[#This Row],[入金額2]]))</f>
        <v>0</v>
      </c>
      <c r="X552" s="42"/>
      <c r="Y552" s="42"/>
      <c r="Z552" s="42"/>
      <c r="AA552" s="42">
        <f>SUM(テーブル22[[#This Row],[7月]:[9月]])</f>
        <v>0</v>
      </c>
      <c r="AB552" s="41"/>
      <c r="AC552" s="42"/>
      <c r="AD552" s="42">
        <f>IF(テーブル22[[#This Row],[1-6月残高]]=0,テーブル22[[#This Row],[7-9月計]]-テーブル22[[#This Row],[入金額3]],IF(テーブル22[[#This Row],[1-6月残高]]&gt;0,テーブル22[[#This Row],[1-6月残高]]+テーブル22[[#This Row],[7-9月計]]-テーブル22[[#This Row],[入金額3]]))</f>
        <v>0</v>
      </c>
      <c r="AE552" s="42"/>
      <c r="AF552" s="42"/>
      <c r="AG552" s="42"/>
      <c r="AH552" s="42">
        <f>SUM(テーブル22[[#This Row],[10月]:[12月]])</f>
        <v>0</v>
      </c>
      <c r="AI552" s="41"/>
      <c r="AJ552" s="42"/>
      <c r="AK552" s="42">
        <f>IF(テーブル22[[#This Row],[1-9月残高]]=0,テーブル22[[#This Row],[10-12月計]]-テーブル22[[#This Row],[入金額4]],IF(テーブル22[[#This Row],[1-9月残高]]&gt;0,テーブル22[[#This Row],[1-9月残高]]+テーブル22[[#This Row],[10-12月計]]-テーブル22[[#This Row],[入金額4]]))</f>
        <v>0</v>
      </c>
      <c r="AL552" s="42">
        <f>SUM(テーブル22[[#This Row],[1-3月計]],テーブル22[[#This Row],[4-6月計]],テーブル22[[#This Row],[7-9月計]],テーブル22[[#This Row],[10-12月計]]-テーブル22[[#This Row],[入金合計]])</f>
        <v>0</v>
      </c>
      <c r="AM552" s="42">
        <f>SUM(テーブル22[[#This Row],[入金額]],テーブル22[[#This Row],[入金額2]],テーブル22[[#This Row],[入金額3]],テーブル22[[#This Row],[入金額4]])</f>
        <v>0</v>
      </c>
      <c r="AN552" s="38">
        <f t="shared" si="8"/>
        <v>0</v>
      </c>
    </row>
    <row r="553" spans="1:40" hidden="1" x14ac:dyDescent="0.15">
      <c r="A553" s="43">
        <v>2633</v>
      </c>
      <c r="B553" s="38"/>
      <c r="C553" s="43"/>
      <c r="D553" s="37" t="s">
        <v>1576</v>
      </c>
      <c r="E553" s="37"/>
      <c r="F553" s="37"/>
      <c r="G553" s="37"/>
      <c r="H553" s="37"/>
      <c r="I553" s="38"/>
      <c r="J553" s="39">
        <v>0</v>
      </c>
      <c r="K553" s="39">
        <v>0</v>
      </c>
      <c r="L553" s="39">
        <v>0</v>
      </c>
      <c r="M553" s="44">
        <f>SUM(テーブル22[[#This Row],[1月]:[3月]])</f>
        <v>0</v>
      </c>
      <c r="N553" s="41"/>
      <c r="O553" s="39"/>
      <c r="P5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3" s="42">
        <v>0</v>
      </c>
      <c r="R553" s="42">
        <v>0</v>
      </c>
      <c r="S553" s="42">
        <v>0</v>
      </c>
      <c r="T553" s="42">
        <f>SUM(テーブル22[[#This Row],[4月]:[6月]])</f>
        <v>0</v>
      </c>
      <c r="U553" s="41"/>
      <c r="V553" s="42"/>
      <c r="W553" s="42">
        <f>IF(テーブル22[[#This Row],[1-3月残高]]="",テーブル22[[#This Row],[4-6月計]]-テーブル22[[#This Row],[入金額2]],IF(テーブル22[[#This Row],[1-3月残高]]&gt;0,テーブル22[[#This Row],[1-3月残高]]+テーブル22[[#This Row],[4-6月計]]-テーブル22[[#This Row],[入金額2]]))</f>
        <v>0</v>
      </c>
      <c r="X553" s="42"/>
      <c r="Y553" s="42"/>
      <c r="Z553" s="42"/>
      <c r="AA553" s="42">
        <f>SUM(テーブル22[[#This Row],[7月]:[9月]])</f>
        <v>0</v>
      </c>
      <c r="AB553" s="41"/>
      <c r="AC553" s="42"/>
      <c r="AD553" s="42">
        <f>IF(テーブル22[[#This Row],[1-6月残高]]=0,テーブル22[[#This Row],[7-9月計]]-テーブル22[[#This Row],[入金額3]],IF(テーブル22[[#This Row],[1-6月残高]]&gt;0,テーブル22[[#This Row],[1-6月残高]]+テーブル22[[#This Row],[7-9月計]]-テーブル22[[#This Row],[入金額3]]))</f>
        <v>0</v>
      </c>
      <c r="AE553" s="42"/>
      <c r="AF553" s="42"/>
      <c r="AG553" s="42"/>
      <c r="AH553" s="42">
        <f>SUM(テーブル22[[#This Row],[10月]:[12月]])</f>
        <v>0</v>
      </c>
      <c r="AI553" s="41"/>
      <c r="AJ553" s="42"/>
      <c r="AK553" s="42">
        <f>IF(テーブル22[[#This Row],[1-9月残高]]=0,テーブル22[[#This Row],[10-12月計]]-テーブル22[[#This Row],[入金額4]],IF(テーブル22[[#This Row],[1-9月残高]]&gt;0,テーブル22[[#This Row],[1-9月残高]]+テーブル22[[#This Row],[10-12月計]]-テーブル22[[#This Row],[入金額4]]))</f>
        <v>0</v>
      </c>
      <c r="AL553" s="42">
        <f>SUM(テーブル22[[#This Row],[1-3月計]],テーブル22[[#This Row],[4-6月計]],テーブル22[[#This Row],[7-9月計]],テーブル22[[#This Row],[10-12月計]]-テーブル22[[#This Row],[入金合計]])</f>
        <v>0</v>
      </c>
      <c r="AM553" s="42">
        <f>SUM(テーブル22[[#This Row],[入金額]],テーブル22[[#This Row],[入金額2]],テーブル22[[#This Row],[入金額3]],テーブル22[[#This Row],[入金額4]])</f>
        <v>0</v>
      </c>
      <c r="AN553" s="38">
        <f t="shared" si="8"/>
        <v>0</v>
      </c>
    </row>
    <row r="554" spans="1:40" hidden="1" x14ac:dyDescent="0.15">
      <c r="A554" s="65">
        <v>2634</v>
      </c>
      <c r="B554" s="84"/>
      <c r="C554" s="103"/>
      <c r="D554" s="37" t="s">
        <v>1883</v>
      </c>
      <c r="E554" s="37"/>
      <c r="F554" s="37"/>
      <c r="G554" s="37"/>
      <c r="H554" s="37"/>
      <c r="I554" s="38"/>
      <c r="J554" s="104">
        <v>1770</v>
      </c>
      <c r="K554" s="104">
        <v>615</v>
      </c>
      <c r="L554" s="104">
        <v>570</v>
      </c>
      <c r="M554" s="44">
        <f>SUM(テーブル22[[#This Row],[1月]:[3月]])</f>
        <v>2955</v>
      </c>
      <c r="N554" s="88">
        <v>41394</v>
      </c>
      <c r="O554" s="89">
        <v>2955</v>
      </c>
      <c r="P5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4" s="37">
        <v>810</v>
      </c>
      <c r="R554" s="37">
        <v>2520</v>
      </c>
      <c r="S554" s="37">
        <v>1260</v>
      </c>
      <c r="T554" s="42">
        <f>SUM(テーブル22[[#This Row],[4月]:[6月]])</f>
        <v>4590</v>
      </c>
      <c r="U554" s="88"/>
      <c r="V554" s="90"/>
      <c r="W554" s="42">
        <f>IF(テーブル22[[#This Row],[1-3月残高]]="",テーブル22[[#This Row],[4-6月計]]-テーブル22[[#This Row],[入金額2]],IF(テーブル22[[#This Row],[1-3月残高]]&gt;0,テーブル22[[#This Row],[1-3月残高]]+テーブル22[[#This Row],[4-6月計]]-テーブル22[[#This Row],[入金額2]]))</f>
        <v>4590</v>
      </c>
      <c r="X554" s="37"/>
      <c r="Y554" s="37"/>
      <c r="Z554" s="42"/>
      <c r="AA554" s="42">
        <f>SUM(テーブル22[[#This Row],[7月]:[9月]])</f>
        <v>0</v>
      </c>
      <c r="AB554" s="88"/>
      <c r="AC554" s="90"/>
      <c r="AD554" s="89">
        <f>IF(テーブル22[[#This Row],[1-6月残高]]=0,テーブル22[[#This Row],[7-9月計]]-テーブル22[[#This Row],[入金額3]],IF(テーブル22[[#This Row],[1-6月残高]]&gt;0,テーブル22[[#This Row],[1-6月残高]]+テーブル22[[#This Row],[7-9月計]]-テーブル22[[#This Row],[入金額3]]))</f>
        <v>4590</v>
      </c>
      <c r="AE554" s="37"/>
      <c r="AF554" s="37"/>
      <c r="AG554" s="37"/>
      <c r="AH554" s="39">
        <f>SUM(テーブル22[[#This Row],[10月]:[12月]])</f>
        <v>0</v>
      </c>
      <c r="AI554" s="41"/>
      <c r="AJ554" s="42"/>
      <c r="AK554" s="39">
        <f>IF(テーブル22[[#This Row],[1-9月残高]]=0,テーブル22[[#This Row],[10-12月計]]-テーブル22[[#This Row],[入金額4]],IF(テーブル22[[#This Row],[1-9月残高]]&gt;0,テーブル22[[#This Row],[1-9月残高]]+テーブル22[[#This Row],[10-12月計]]-テーブル22[[#This Row],[入金額4]]))</f>
        <v>4590</v>
      </c>
      <c r="AL554" s="42">
        <f>SUM(テーブル22[[#This Row],[1-3月計]],テーブル22[[#This Row],[4-6月計]],テーブル22[[#This Row],[7-9月計]],テーブル22[[#This Row],[10-12月計]]-テーブル22[[#This Row],[入金合計]])</f>
        <v>4590</v>
      </c>
      <c r="AM554" s="39">
        <f>SUM(テーブル22[[#This Row],[入金額]],テーブル22[[#This Row],[入金額2]],テーブル22[[#This Row],[入金額3]],テーブル22[[#This Row],[入金額4]])</f>
        <v>2955</v>
      </c>
      <c r="AN554" s="38">
        <f t="shared" si="8"/>
        <v>7545</v>
      </c>
    </row>
    <row r="555" spans="1:40" hidden="1" x14ac:dyDescent="0.15">
      <c r="A555" s="43">
        <v>2701</v>
      </c>
      <c r="B555" s="38"/>
      <c r="C555" s="43"/>
      <c r="D555" s="37" t="s">
        <v>252</v>
      </c>
      <c r="E555" s="37" t="s">
        <v>169</v>
      </c>
      <c r="F555" s="37" t="s">
        <v>1577</v>
      </c>
      <c r="G555" s="37" t="s">
        <v>5</v>
      </c>
      <c r="H555" s="37"/>
      <c r="I555" s="38"/>
      <c r="J555" s="39">
        <v>0</v>
      </c>
      <c r="K555" s="39">
        <v>0</v>
      </c>
      <c r="L555" s="39">
        <v>0</v>
      </c>
      <c r="M555" s="44">
        <f>SUM(テーブル22[[#This Row],[1月]:[3月]])</f>
        <v>0</v>
      </c>
      <c r="N555" s="41"/>
      <c r="O555" s="39"/>
      <c r="P5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5" s="42">
        <v>0</v>
      </c>
      <c r="R555" s="42">
        <v>0</v>
      </c>
      <c r="S555" s="42">
        <v>0</v>
      </c>
      <c r="T555" s="42">
        <f>SUM(テーブル22[[#This Row],[4月]:[6月]])</f>
        <v>0</v>
      </c>
      <c r="U555" s="41"/>
      <c r="V555" s="42"/>
      <c r="W555" s="42">
        <f>IF(テーブル22[[#This Row],[1-3月残高]]="",テーブル22[[#This Row],[4-6月計]]-テーブル22[[#This Row],[入金額2]],IF(テーブル22[[#This Row],[1-3月残高]]&gt;0,テーブル22[[#This Row],[1-3月残高]]+テーブル22[[#This Row],[4-6月計]]-テーブル22[[#This Row],[入金額2]]))</f>
        <v>0</v>
      </c>
      <c r="X555" s="42"/>
      <c r="Y555" s="42"/>
      <c r="Z555" s="42"/>
      <c r="AA555" s="42">
        <f>SUM(テーブル22[[#This Row],[7月]:[9月]])</f>
        <v>0</v>
      </c>
      <c r="AB555" s="41"/>
      <c r="AC555" s="42"/>
      <c r="AD555" s="42">
        <f>IF(テーブル22[[#This Row],[1-6月残高]]=0,テーブル22[[#This Row],[7-9月計]]-テーブル22[[#This Row],[入金額3]],IF(テーブル22[[#This Row],[1-6月残高]]&gt;0,テーブル22[[#This Row],[1-6月残高]]+テーブル22[[#This Row],[7-9月計]]-テーブル22[[#This Row],[入金額3]]))</f>
        <v>0</v>
      </c>
      <c r="AE555" s="42"/>
      <c r="AF555" s="42"/>
      <c r="AG555" s="42"/>
      <c r="AH555" s="42">
        <f>SUM(テーブル22[[#This Row],[10月]:[12月]])</f>
        <v>0</v>
      </c>
      <c r="AI555" s="41"/>
      <c r="AJ555" s="42"/>
      <c r="AK555" s="42">
        <f>IF(テーブル22[[#This Row],[1-9月残高]]=0,テーブル22[[#This Row],[10-12月計]]-テーブル22[[#This Row],[入金額4]],IF(テーブル22[[#This Row],[1-9月残高]]&gt;0,テーブル22[[#This Row],[1-9月残高]]+テーブル22[[#This Row],[10-12月計]]-テーブル22[[#This Row],[入金額4]]))</f>
        <v>0</v>
      </c>
      <c r="AL555" s="42">
        <f>SUM(テーブル22[[#This Row],[1-3月計]],テーブル22[[#This Row],[4-6月計]],テーブル22[[#This Row],[7-9月計]],テーブル22[[#This Row],[10-12月計]]-テーブル22[[#This Row],[入金合計]])</f>
        <v>0</v>
      </c>
      <c r="AM555" s="42">
        <f>SUM(テーブル22[[#This Row],[入金額]],テーブル22[[#This Row],[入金額2]],テーブル22[[#This Row],[入金額3]],テーブル22[[#This Row],[入金額4]])</f>
        <v>0</v>
      </c>
      <c r="AN555" s="38">
        <f t="shared" si="8"/>
        <v>0</v>
      </c>
    </row>
    <row r="556" spans="1:40" s="4" customFormat="1" hidden="1" x14ac:dyDescent="0.15">
      <c r="A556" s="45">
        <v>2703</v>
      </c>
      <c r="B556" s="6" t="s">
        <v>1864</v>
      </c>
      <c r="C556" s="46"/>
      <c r="D556" s="46" t="s">
        <v>101</v>
      </c>
      <c r="E556" s="37" t="s">
        <v>96</v>
      </c>
      <c r="F556" s="37" t="s">
        <v>1578</v>
      </c>
      <c r="G556" s="37" t="s">
        <v>101</v>
      </c>
      <c r="H556" s="37"/>
      <c r="I556" s="46"/>
      <c r="J556" s="64">
        <v>0</v>
      </c>
      <c r="K556" s="64">
        <v>0</v>
      </c>
      <c r="L556" s="64">
        <v>0</v>
      </c>
      <c r="M556" s="49">
        <f>SUM(テーブル22[[#This Row],[1月]:[3月]])</f>
        <v>0</v>
      </c>
      <c r="N556" s="52"/>
      <c r="O556" s="48"/>
      <c r="P556"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6" s="51">
        <v>0</v>
      </c>
      <c r="R556" s="51">
        <v>0</v>
      </c>
      <c r="S556" s="51">
        <v>0</v>
      </c>
      <c r="T556" s="51">
        <f>SUM(テーブル22[[#This Row],[4月]:[6月]])</f>
        <v>0</v>
      </c>
      <c r="U556" s="52"/>
      <c r="V556" s="51"/>
      <c r="W556" s="51">
        <f>IF(テーブル22[[#This Row],[1-3月残高]]="",テーブル22[[#This Row],[4-6月計]]-テーブル22[[#This Row],[入金額2]],IF(テーブル22[[#This Row],[1-3月残高]]&gt;0,テーブル22[[#This Row],[1-3月残高]]+テーブル22[[#This Row],[4-6月計]]-テーブル22[[#This Row],[入金額2]]))</f>
        <v>0</v>
      </c>
      <c r="X556" s="51"/>
      <c r="Y556" s="51"/>
      <c r="Z556" s="51"/>
      <c r="AA556" s="51">
        <f>SUM(テーブル22[[#This Row],[7月]:[9月]])</f>
        <v>0</v>
      </c>
      <c r="AB556" s="52"/>
      <c r="AC556" s="51"/>
      <c r="AD556" s="51">
        <f>IF(テーブル22[[#This Row],[1-6月残高]]=0,テーブル22[[#This Row],[7-9月計]]-テーブル22[[#This Row],[入金額3]],IF(テーブル22[[#This Row],[1-6月残高]]&gt;0,テーブル22[[#This Row],[1-6月残高]]+テーブル22[[#This Row],[7-9月計]]-テーブル22[[#This Row],[入金額3]]))</f>
        <v>0</v>
      </c>
      <c r="AE556" s="51"/>
      <c r="AF556" s="51"/>
      <c r="AG556" s="51"/>
      <c r="AH556" s="51">
        <f>SUM(テーブル22[[#This Row],[10月]:[12月]])</f>
        <v>0</v>
      </c>
      <c r="AI556" s="52"/>
      <c r="AJ556" s="51"/>
      <c r="AK556" s="51">
        <f>IF(テーブル22[[#This Row],[1-9月残高]]=0,テーブル22[[#This Row],[10-12月計]]-テーブル22[[#This Row],[入金額4]],IF(テーブル22[[#This Row],[1-9月残高]]&gt;0,テーブル22[[#This Row],[1-9月残高]]+テーブル22[[#This Row],[10-12月計]]-テーブル22[[#This Row],[入金額4]]))</f>
        <v>0</v>
      </c>
      <c r="AL556" s="51">
        <f>SUM(テーブル22[[#This Row],[1-3月計]],テーブル22[[#This Row],[4-6月計]],テーブル22[[#This Row],[7-9月計]],テーブル22[[#This Row],[10-12月計]]-テーブル22[[#This Row],[入金合計]])</f>
        <v>0</v>
      </c>
      <c r="AM556" s="51">
        <f>SUM(テーブル22[[#This Row],[入金額]],テーブル22[[#This Row],[入金額2]],テーブル22[[#This Row],[入金額3]],テーブル22[[#This Row],[入金額4]])</f>
        <v>0</v>
      </c>
      <c r="AN556" s="46">
        <f t="shared" si="8"/>
        <v>0</v>
      </c>
    </row>
    <row r="557" spans="1:40" hidden="1" x14ac:dyDescent="0.15">
      <c r="A557" s="43">
        <v>2704</v>
      </c>
      <c r="B557" s="38"/>
      <c r="C557" s="43"/>
      <c r="D557" s="37" t="s">
        <v>444</v>
      </c>
      <c r="E557" s="37" t="s">
        <v>96</v>
      </c>
      <c r="F557" s="37" t="s">
        <v>1579</v>
      </c>
      <c r="G557" s="37" t="s">
        <v>444</v>
      </c>
      <c r="H557" s="37"/>
      <c r="I557" s="38"/>
      <c r="J557" s="39">
        <v>0</v>
      </c>
      <c r="K557" s="39">
        <v>0</v>
      </c>
      <c r="L557" s="39">
        <v>0</v>
      </c>
      <c r="M557" s="44">
        <f>SUM(テーブル22[[#This Row],[1月]:[3月]])</f>
        <v>0</v>
      </c>
      <c r="N557" s="41"/>
      <c r="O557" s="39"/>
      <c r="P5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7" s="42">
        <v>0</v>
      </c>
      <c r="R557" s="42">
        <v>3150</v>
      </c>
      <c r="S557" s="42">
        <v>0</v>
      </c>
      <c r="T557" s="42">
        <f>SUM(テーブル22[[#This Row],[4月]:[6月]])</f>
        <v>3150</v>
      </c>
      <c r="U557" s="41"/>
      <c r="V557" s="42"/>
      <c r="W557" s="42">
        <f>IF(テーブル22[[#This Row],[1-3月残高]]="",テーブル22[[#This Row],[4-6月計]]-テーブル22[[#This Row],[入金額2]],IF(テーブル22[[#This Row],[1-3月残高]]&gt;0,テーブル22[[#This Row],[1-3月残高]]+テーブル22[[#This Row],[4-6月計]]-テーブル22[[#This Row],[入金額2]]))</f>
        <v>3150</v>
      </c>
      <c r="X557" s="42"/>
      <c r="Y557" s="42"/>
      <c r="Z557" s="42"/>
      <c r="AA557" s="42">
        <f>SUM(テーブル22[[#This Row],[7月]:[9月]])</f>
        <v>0</v>
      </c>
      <c r="AB557" s="41"/>
      <c r="AC557" s="42"/>
      <c r="AD557" s="42">
        <f>IF(テーブル22[[#This Row],[1-6月残高]]=0,テーブル22[[#This Row],[7-9月計]]-テーブル22[[#This Row],[入金額3]],IF(テーブル22[[#This Row],[1-6月残高]]&gt;0,テーブル22[[#This Row],[1-6月残高]]+テーブル22[[#This Row],[7-9月計]]-テーブル22[[#This Row],[入金額3]]))</f>
        <v>3150</v>
      </c>
      <c r="AE557" s="42"/>
      <c r="AF557" s="42"/>
      <c r="AG557" s="42"/>
      <c r="AH557" s="42">
        <f>SUM(テーブル22[[#This Row],[10月]:[12月]])</f>
        <v>0</v>
      </c>
      <c r="AI557" s="41"/>
      <c r="AJ557" s="42"/>
      <c r="AK557" s="42">
        <f>IF(テーブル22[[#This Row],[1-9月残高]]=0,テーブル22[[#This Row],[10-12月計]]-テーブル22[[#This Row],[入金額4]],IF(テーブル22[[#This Row],[1-9月残高]]&gt;0,テーブル22[[#This Row],[1-9月残高]]+テーブル22[[#This Row],[10-12月計]]-テーブル22[[#This Row],[入金額4]]))</f>
        <v>3150</v>
      </c>
      <c r="AL557" s="42">
        <f>SUM(テーブル22[[#This Row],[1-3月計]],テーブル22[[#This Row],[4-6月計]],テーブル22[[#This Row],[7-9月計]],テーブル22[[#This Row],[10-12月計]]-テーブル22[[#This Row],[入金合計]])</f>
        <v>3150</v>
      </c>
      <c r="AM557" s="42">
        <f>SUM(テーブル22[[#This Row],[入金額]],テーブル22[[#This Row],[入金額2]],テーブル22[[#This Row],[入金額3]],テーブル22[[#This Row],[入金額4]])</f>
        <v>0</v>
      </c>
      <c r="AN557" s="38">
        <f t="shared" si="8"/>
        <v>3150</v>
      </c>
    </row>
    <row r="558" spans="1:40" hidden="1" x14ac:dyDescent="0.15">
      <c r="A558" s="43">
        <v>2706</v>
      </c>
      <c r="B558" s="38"/>
      <c r="C558" s="43"/>
      <c r="D558" s="37" t="s">
        <v>1580</v>
      </c>
      <c r="E558" s="37" t="s">
        <v>96</v>
      </c>
      <c r="F558" s="37" t="s">
        <v>1581</v>
      </c>
      <c r="G558" s="37" t="s">
        <v>1582</v>
      </c>
      <c r="H558" s="37"/>
      <c r="I558" s="38"/>
      <c r="J558" s="39">
        <v>0</v>
      </c>
      <c r="K558" s="39">
        <v>0</v>
      </c>
      <c r="L558" s="39">
        <v>0</v>
      </c>
      <c r="M558" s="44">
        <f>SUM(テーブル22[[#This Row],[1月]:[3月]])</f>
        <v>0</v>
      </c>
      <c r="N558" s="41"/>
      <c r="O558" s="39"/>
      <c r="P55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8" s="42">
        <v>0</v>
      </c>
      <c r="R558" s="42">
        <v>0</v>
      </c>
      <c r="S558" s="42">
        <v>0</v>
      </c>
      <c r="T558" s="42">
        <f>SUM(テーブル22[[#This Row],[4月]:[6月]])</f>
        <v>0</v>
      </c>
      <c r="U558" s="41"/>
      <c r="V558" s="42"/>
      <c r="W558" s="42">
        <f>IF(テーブル22[[#This Row],[1-3月残高]]="",テーブル22[[#This Row],[4-6月計]]-テーブル22[[#This Row],[入金額2]],IF(テーブル22[[#This Row],[1-3月残高]]&gt;0,テーブル22[[#This Row],[1-3月残高]]+テーブル22[[#This Row],[4-6月計]]-テーブル22[[#This Row],[入金額2]]))</f>
        <v>0</v>
      </c>
      <c r="X558" s="42"/>
      <c r="Y558" s="42"/>
      <c r="Z558" s="42"/>
      <c r="AA558" s="42">
        <f>SUM(テーブル22[[#This Row],[7月]:[9月]])</f>
        <v>0</v>
      </c>
      <c r="AB558" s="41"/>
      <c r="AC558" s="42"/>
      <c r="AD558" s="42">
        <f>IF(テーブル22[[#This Row],[1-6月残高]]=0,テーブル22[[#This Row],[7-9月計]]-テーブル22[[#This Row],[入金額3]],IF(テーブル22[[#This Row],[1-6月残高]]&gt;0,テーブル22[[#This Row],[1-6月残高]]+テーブル22[[#This Row],[7-9月計]]-テーブル22[[#This Row],[入金額3]]))</f>
        <v>0</v>
      </c>
      <c r="AE558" s="42"/>
      <c r="AF558" s="42"/>
      <c r="AG558" s="42"/>
      <c r="AH558" s="42">
        <f>SUM(テーブル22[[#This Row],[10月]:[12月]])</f>
        <v>0</v>
      </c>
      <c r="AI558" s="41"/>
      <c r="AJ558" s="42"/>
      <c r="AK558" s="42">
        <f>IF(テーブル22[[#This Row],[1-9月残高]]=0,テーブル22[[#This Row],[10-12月計]]-テーブル22[[#This Row],[入金額4]],IF(テーブル22[[#This Row],[1-9月残高]]&gt;0,テーブル22[[#This Row],[1-9月残高]]+テーブル22[[#This Row],[10-12月計]]-テーブル22[[#This Row],[入金額4]]))</f>
        <v>0</v>
      </c>
      <c r="AL558" s="42">
        <f>SUM(テーブル22[[#This Row],[1-3月計]],テーブル22[[#This Row],[4-6月計]],テーブル22[[#This Row],[7-9月計]],テーブル22[[#This Row],[10-12月計]]-テーブル22[[#This Row],[入金合計]])</f>
        <v>0</v>
      </c>
      <c r="AM558" s="42">
        <f>SUM(テーブル22[[#This Row],[入金額]],テーブル22[[#This Row],[入金額2]],テーブル22[[#This Row],[入金額3]],テーブル22[[#This Row],[入金額4]])</f>
        <v>0</v>
      </c>
      <c r="AN558" s="38">
        <f t="shared" si="8"/>
        <v>0</v>
      </c>
    </row>
    <row r="559" spans="1:40" hidden="1" x14ac:dyDescent="0.15">
      <c r="A559" s="43">
        <v>2710</v>
      </c>
      <c r="B559" s="38"/>
      <c r="C559" s="43"/>
      <c r="D559" s="37" t="s">
        <v>212</v>
      </c>
      <c r="E559" s="37" t="s">
        <v>96</v>
      </c>
      <c r="F559" s="37" t="s">
        <v>1583</v>
      </c>
      <c r="G559" s="37" t="s">
        <v>212</v>
      </c>
      <c r="H559" s="37"/>
      <c r="I559" s="38"/>
      <c r="J559" s="39">
        <v>0</v>
      </c>
      <c r="K559" s="39">
        <v>0</v>
      </c>
      <c r="L559" s="39">
        <v>0</v>
      </c>
      <c r="M559" s="44">
        <f>SUM(テーブル22[[#This Row],[1月]:[3月]])</f>
        <v>0</v>
      </c>
      <c r="N559" s="41"/>
      <c r="O559" s="39"/>
      <c r="P5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59" s="42">
        <v>0</v>
      </c>
      <c r="R559" s="42">
        <v>0</v>
      </c>
      <c r="S559" s="42">
        <v>0</v>
      </c>
      <c r="T559" s="42">
        <f>SUM(テーブル22[[#This Row],[4月]:[6月]])</f>
        <v>0</v>
      </c>
      <c r="U559" s="41"/>
      <c r="V559" s="42"/>
      <c r="W559" s="42">
        <f>IF(テーブル22[[#This Row],[1-3月残高]]="",テーブル22[[#This Row],[4-6月計]]-テーブル22[[#This Row],[入金額2]],IF(テーブル22[[#This Row],[1-3月残高]]&gt;0,テーブル22[[#This Row],[1-3月残高]]+テーブル22[[#This Row],[4-6月計]]-テーブル22[[#This Row],[入金額2]]))</f>
        <v>0</v>
      </c>
      <c r="X559" s="42"/>
      <c r="Y559" s="42"/>
      <c r="Z559" s="42"/>
      <c r="AA559" s="42">
        <f>SUM(テーブル22[[#This Row],[7月]:[9月]])</f>
        <v>0</v>
      </c>
      <c r="AB559" s="41"/>
      <c r="AC559" s="42"/>
      <c r="AD559" s="42">
        <f>IF(テーブル22[[#This Row],[1-6月残高]]=0,テーブル22[[#This Row],[7-9月計]]-テーブル22[[#This Row],[入金額3]],IF(テーブル22[[#This Row],[1-6月残高]]&gt;0,テーブル22[[#This Row],[1-6月残高]]+テーブル22[[#This Row],[7-9月計]]-テーブル22[[#This Row],[入金額3]]))</f>
        <v>0</v>
      </c>
      <c r="AE559" s="42"/>
      <c r="AF559" s="42"/>
      <c r="AG559" s="42"/>
      <c r="AH559" s="42">
        <f>SUM(テーブル22[[#This Row],[10月]:[12月]])</f>
        <v>0</v>
      </c>
      <c r="AI559" s="41"/>
      <c r="AJ559" s="42"/>
      <c r="AK559" s="42">
        <f>IF(テーブル22[[#This Row],[1-9月残高]]=0,テーブル22[[#This Row],[10-12月計]]-テーブル22[[#This Row],[入金額4]],IF(テーブル22[[#This Row],[1-9月残高]]&gt;0,テーブル22[[#This Row],[1-9月残高]]+テーブル22[[#This Row],[10-12月計]]-テーブル22[[#This Row],[入金額4]]))</f>
        <v>0</v>
      </c>
      <c r="AL559" s="42">
        <f>SUM(テーブル22[[#This Row],[1-3月計]],テーブル22[[#This Row],[4-6月計]],テーブル22[[#This Row],[7-9月計]],テーブル22[[#This Row],[10-12月計]]-テーブル22[[#This Row],[入金合計]])</f>
        <v>0</v>
      </c>
      <c r="AM559" s="42">
        <f>SUM(テーブル22[[#This Row],[入金額]],テーブル22[[#This Row],[入金額2]],テーブル22[[#This Row],[入金額3]],テーブル22[[#This Row],[入金額4]])</f>
        <v>0</v>
      </c>
      <c r="AN559" s="38">
        <f t="shared" si="8"/>
        <v>0</v>
      </c>
    </row>
    <row r="560" spans="1:40" hidden="1" x14ac:dyDescent="0.15">
      <c r="A560" s="43">
        <v>2714</v>
      </c>
      <c r="B560" s="38"/>
      <c r="C560" s="43"/>
      <c r="D560" s="37" t="s">
        <v>72</v>
      </c>
      <c r="E560" s="37" t="s">
        <v>73</v>
      </c>
      <c r="F560" s="37" t="s">
        <v>1584</v>
      </c>
      <c r="G560" s="37" t="s">
        <v>72</v>
      </c>
      <c r="H560" s="37"/>
      <c r="I560" s="38"/>
      <c r="J560" s="39">
        <v>0</v>
      </c>
      <c r="K560" s="39">
        <v>0</v>
      </c>
      <c r="L560" s="39">
        <v>0</v>
      </c>
      <c r="M560" s="44">
        <f>SUM(テーブル22[[#This Row],[1月]:[3月]])</f>
        <v>0</v>
      </c>
      <c r="N560" s="41"/>
      <c r="O560" s="39"/>
      <c r="P5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0" s="42">
        <v>0</v>
      </c>
      <c r="R560" s="42">
        <v>0</v>
      </c>
      <c r="S560" s="42">
        <v>0</v>
      </c>
      <c r="T560" s="42">
        <f>SUM(テーブル22[[#This Row],[4月]:[6月]])</f>
        <v>0</v>
      </c>
      <c r="U560" s="41"/>
      <c r="V560" s="42"/>
      <c r="W560" s="42">
        <f>IF(テーブル22[[#This Row],[1-3月残高]]="",テーブル22[[#This Row],[4-6月計]]-テーブル22[[#This Row],[入金額2]],IF(テーブル22[[#This Row],[1-3月残高]]&gt;0,テーブル22[[#This Row],[1-3月残高]]+テーブル22[[#This Row],[4-6月計]]-テーブル22[[#This Row],[入金額2]]))</f>
        <v>0</v>
      </c>
      <c r="X560" s="42"/>
      <c r="Y560" s="42"/>
      <c r="Z560" s="42"/>
      <c r="AA560" s="42">
        <f>SUM(テーブル22[[#This Row],[7月]:[9月]])</f>
        <v>0</v>
      </c>
      <c r="AB560" s="41"/>
      <c r="AC560" s="42"/>
      <c r="AD560" s="42">
        <f>IF(テーブル22[[#This Row],[1-6月残高]]=0,テーブル22[[#This Row],[7-9月計]]-テーブル22[[#This Row],[入金額3]],IF(テーブル22[[#This Row],[1-6月残高]]&gt;0,テーブル22[[#This Row],[1-6月残高]]+テーブル22[[#This Row],[7-9月計]]-テーブル22[[#This Row],[入金額3]]))</f>
        <v>0</v>
      </c>
      <c r="AE560" s="42"/>
      <c r="AF560" s="42"/>
      <c r="AG560" s="42"/>
      <c r="AH560" s="42">
        <f>SUM(テーブル22[[#This Row],[10月]:[12月]])</f>
        <v>0</v>
      </c>
      <c r="AI560" s="41"/>
      <c r="AJ560" s="42"/>
      <c r="AK560" s="42">
        <f>IF(テーブル22[[#This Row],[1-9月残高]]=0,テーブル22[[#This Row],[10-12月計]]-テーブル22[[#This Row],[入金額4]],IF(テーブル22[[#This Row],[1-9月残高]]&gt;0,テーブル22[[#This Row],[1-9月残高]]+テーブル22[[#This Row],[10-12月計]]-テーブル22[[#This Row],[入金額4]]))</f>
        <v>0</v>
      </c>
      <c r="AL560" s="42">
        <f>SUM(テーブル22[[#This Row],[1-3月計]],テーブル22[[#This Row],[4-6月計]],テーブル22[[#This Row],[7-9月計]],テーブル22[[#This Row],[10-12月計]]-テーブル22[[#This Row],[入金合計]])</f>
        <v>0</v>
      </c>
      <c r="AM560" s="42">
        <f>SUM(テーブル22[[#This Row],[入金額]],テーブル22[[#This Row],[入金額2]],テーブル22[[#This Row],[入金額3]],テーブル22[[#This Row],[入金額4]])</f>
        <v>0</v>
      </c>
      <c r="AN560" s="38">
        <f t="shared" si="8"/>
        <v>0</v>
      </c>
    </row>
    <row r="561" spans="1:40" hidden="1" x14ac:dyDescent="0.15">
      <c r="A561" s="45">
        <v>2715</v>
      </c>
      <c r="B561" s="6" t="s">
        <v>515</v>
      </c>
      <c r="C561" s="45"/>
      <c r="D561" s="46" t="s">
        <v>74</v>
      </c>
      <c r="E561" s="46" t="s">
        <v>96</v>
      </c>
      <c r="F561" s="46" t="s">
        <v>1585</v>
      </c>
      <c r="G561" s="46" t="s">
        <v>74</v>
      </c>
      <c r="H561" s="46"/>
      <c r="I561" s="46"/>
      <c r="J561" s="48">
        <v>0</v>
      </c>
      <c r="K561" s="48">
        <v>0</v>
      </c>
      <c r="L561" s="48">
        <v>0</v>
      </c>
      <c r="M561" s="49">
        <f>SUM(テーブル22[[#This Row],[1月]:[3月]])</f>
        <v>0</v>
      </c>
      <c r="N561" s="52"/>
      <c r="O561" s="48"/>
      <c r="P561"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1" s="51">
        <v>0</v>
      </c>
      <c r="R561" s="51">
        <v>0</v>
      </c>
      <c r="S561" s="51">
        <v>0</v>
      </c>
      <c r="T561" s="51">
        <f>SUM(テーブル22[[#This Row],[4月]:[6月]])</f>
        <v>0</v>
      </c>
      <c r="U561" s="52"/>
      <c r="V561" s="51"/>
      <c r="W561" s="51">
        <f>IF(テーブル22[[#This Row],[1-3月残高]]="",テーブル22[[#This Row],[4-6月計]]-テーブル22[[#This Row],[入金額2]],IF(テーブル22[[#This Row],[1-3月残高]]&gt;0,テーブル22[[#This Row],[1-3月残高]]+テーブル22[[#This Row],[4-6月計]]-テーブル22[[#This Row],[入金額2]]))</f>
        <v>0</v>
      </c>
      <c r="X561" s="51"/>
      <c r="Y561" s="51"/>
      <c r="Z561" s="51"/>
      <c r="AA561" s="51">
        <f>SUM(テーブル22[[#This Row],[7月]:[9月]])</f>
        <v>0</v>
      </c>
      <c r="AB561" s="52"/>
      <c r="AC561" s="51"/>
      <c r="AD561" s="51">
        <f>IF(テーブル22[[#This Row],[1-6月残高]]=0,テーブル22[[#This Row],[7-9月計]]-テーブル22[[#This Row],[入金額3]],IF(テーブル22[[#This Row],[1-6月残高]]&gt;0,テーブル22[[#This Row],[1-6月残高]]+テーブル22[[#This Row],[7-9月計]]-テーブル22[[#This Row],[入金額3]]))</f>
        <v>0</v>
      </c>
      <c r="AE561" s="51"/>
      <c r="AF561" s="51"/>
      <c r="AG561" s="51"/>
      <c r="AH561" s="51">
        <f>SUM(テーブル22[[#This Row],[10月]:[12月]])</f>
        <v>0</v>
      </c>
      <c r="AI561" s="52"/>
      <c r="AJ561" s="51"/>
      <c r="AK561" s="51">
        <f>IF(テーブル22[[#This Row],[1-9月残高]]=0,テーブル22[[#This Row],[10-12月計]]-テーブル22[[#This Row],[入金額4]],IF(テーブル22[[#This Row],[1-9月残高]]&gt;0,テーブル22[[#This Row],[1-9月残高]]+テーブル22[[#This Row],[10-12月計]]-テーブル22[[#This Row],[入金額4]]))</f>
        <v>0</v>
      </c>
      <c r="AL561" s="51">
        <f>SUM(テーブル22[[#This Row],[1-3月計]],テーブル22[[#This Row],[4-6月計]],テーブル22[[#This Row],[7-9月計]],テーブル22[[#This Row],[10-12月計]]-テーブル22[[#This Row],[入金合計]])</f>
        <v>0</v>
      </c>
      <c r="AM561" s="51">
        <f>SUM(テーブル22[[#This Row],[入金額]],テーブル22[[#This Row],[入金額2]],テーブル22[[#This Row],[入金額3]],テーブル22[[#This Row],[入金額4]])</f>
        <v>0</v>
      </c>
      <c r="AN561" s="46">
        <f t="shared" si="8"/>
        <v>0</v>
      </c>
    </row>
    <row r="562" spans="1:40" hidden="1" x14ac:dyDescent="0.15">
      <c r="A562" s="43">
        <v>2716</v>
      </c>
      <c r="B562" s="38"/>
      <c r="C562" s="43"/>
      <c r="D562" s="37" t="s">
        <v>1586</v>
      </c>
      <c r="E562" s="37" t="s">
        <v>96</v>
      </c>
      <c r="F562" s="37" t="s">
        <v>1587</v>
      </c>
      <c r="G562" s="37" t="s">
        <v>6</v>
      </c>
      <c r="H562" s="37"/>
      <c r="I562" s="38"/>
      <c r="J562" s="39">
        <v>0</v>
      </c>
      <c r="K562" s="39">
        <v>0</v>
      </c>
      <c r="L562" s="39">
        <v>0</v>
      </c>
      <c r="M562" s="44">
        <f>SUM(テーブル22[[#This Row],[1月]:[3月]])</f>
        <v>0</v>
      </c>
      <c r="N562" s="41"/>
      <c r="O562" s="39"/>
      <c r="P5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2" s="42">
        <v>0</v>
      </c>
      <c r="R562" s="42">
        <v>0</v>
      </c>
      <c r="S562" s="42">
        <v>0</v>
      </c>
      <c r="T562" s="42">
        <f>SUM(テーブル22[[#This Row],[4月]:[6月]])</f>
        <v>0</v>
      </c>
      <c r="U562" s="41"/>
      <c r="V562" s="42"/>
      <c r="W562" s="42">
        <f>IF(テーブル22[[#This Row],[1-3月残高]]="",テーブル22[[#This Row],[4-6月計]]-テーブル22[[#This Row],[入金額2]],IF(テーブル22[[#This Row],[1-3月残高]]&gt;0,テーブル22[[#This Row],[1-3月残高]]+テーブル22[[#This Row],[4-6月計]]-テーブル22[[#This Row],[入金額2]]))</f>
        <v>0</v>
      </c>
      <c r="X562" s="42"/>
      <c r="Y562" s="42"/>
      <c r="Z562" s="42"/>
      <c r="AA562" s="42">
        <f>SUM(テーブル22[[#This Row],[7月]:[9月]])</f>
        <v>0</v>
      </c>
      <c r="AB562" s="41"/>
      <c r="AC562" s="42"/>
      <c r="AD562" s="42">
        <f>IF(テーブル22[[#This Row],[1-6月残高]]=0,テーブル22[[#This Row],[7-9月計]]-テーブル22[[#This Row],[入金額3]],IF(テーブル22[[#This Row],[1-6月残高]]&gt;0,テーブル22[[#This Row],[1-6月残高]]+テーブル22[[#This Row],[7-9月計]]-テーブル22[[#This Row],[入金額3]]))</f>
        <v>0</v>
      </c>
      <c r="AE562" s="42"/>
      <c r="AF562" s="42"/>
      <c r="AG562" s="42"/>
      <c r="AH562" s="42">
        <f>SUM(テーブル22[[#This Row],[10月]:[12月]])</f>
        <v>0</v>
      </c>
      <c r="AI562" s="41"/>
      <c r="AJ562" s="42"/>
      <c r="AK562" s="42">
        <f>IF(テーブル22[[#This Row],[1-9月残高]]=0,テーブル22[[#This Row],[10-12月計]]-テーブル22[[#This Row],[入金額4]],IF(テーブル22[[#This Row],[1-9月残高]]&gt;0,テーブル22[[#This Row],[1-9月残高]]+テーブル22[[#This Row],[10-12月計]]-テーブル22[[#This Row],[入金額4]]))</f>
        <v>0</v>
      </c>
      <c r="AL562" s="42">
        <f>SUM(テーブル22[[#This Row],[1-3月計]],テーブル22[[#This Row],[4-6月計]],テーブル22[[#This Row],[7-9月計]],テーブル22[[#This Row],[10-12月計]]-テーブル22[[#This Row],[入金合計]])</f>
        <v>0</v>
      </c>
      <c r="AM562" s="42">
        <f>SUM(テーブル22[[#This Row],[入金額]],テーブル22[[#This Row],[入金額2]],テーブル22[[#This Row],[入金額3]],テーブル22[[#This Row],[入金額4]])</f>
        <v>0</v>
      </c>
      <c r="AN562" s="38">
        <f t="shared" si="8"/>
        <v>0</v>
      </c>
    </row>
    <row r="563" spans="1:40" hidden="1" x14ac:dyDescent="0.15">
      <c r="A563" s="43">
        <v>2717</v>
      </c>
      <c r="B563" s="38"/>
      <c r="C563" s="43"/>
      <c r="D563" s="37" t="s">
        <v>7</v>
      </c>
      <c r="E563" s="37" t="s">
        <v>96</v>
      </c>
      <c r="F563" s="37" t="s">
        <v>1588</v>
      </c>
      <c r="G563" s="37" t="s">
        <v>237</v>
      </c>
      <c r="H563" s="37"/>
      <c r="I563" s="38"/>
      <c r="J563" s="39">
        <v>0</v>
      </c>
      <c r="K563" s="39">
        <v>0</v>
      </c>
      <c r="L563" s="39">
        <v>0</v>
      </c>
      <c r="M563" s="44">
        <f>SUM(テーブル22[[#This Row],[1月]:[3月]])</f>
        <v>0</v>
      </c>
      <c r="N563" s="41"/>
      <c r="O563" s="39"/>
      <c r="P5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3" s="42">
        <v>0</v>
      </c>
      <c r="R563" s="42">
        <v>0</v>
      </c>
      <c r="S563" s="42">
        <v>0</v>
      </c>
      <c r="T563" s="42">
        <f>SUM(テーブル22[[#This Row],[4月]:[6月]])</f>
        <v>0</v>
      </c>
      <c r="U563" s="41"/>
      <c r="V563" s="42"/>
      <c r="W563" s="42">
        <f>IF(テーブル22[[#This Row],[1-3月残高]]="",テーブル22[[#This Row],[4-6月計]]-テーブル22[[#This Row],[入金額2]],IF(テーブル22[[#This Row],[1-3月残高]]&gt;0,テーブル22[[#This Row],[1-3月残高]]+テーブル22[[#This Row],[4-6月計]]-テーブル22[[#This Row],[入金額2]]))</f>
        <v>0</v>
      </c>
      <c r="X563" s="42"/>
      <c r="Y563" s="42"/>
      <c r="Z563" s="42"/>
      <c r="AA563" s="42">
        <f>SUM(テーブル22[[#This Row],[7月]:[9月]])</f>
        <v>0</v>
      </c>
      <c r="AB563" s="41"/>
      <c r="AC563" s="42"/>
      <c r="AD563" s="42">
        <f>IF(テーブル22[[#This Row],[1-6月残高]]=0,テーブル22[[#This Row],[7-9月計]]-テーブル22[[#This Row],[入金額3]],IF(テーブル22[[#This Row],[1-6月残高]]&gt;0,テーブル22[[#This Row],[1-6月残高]]+テーブル22[[#This Row],[7-9月計]]-テーブル22[[#This Row],[入金額3]]))</f>
        <v>0</v>
      </c>
      <c r="AE563" s="42"/>
      <c r="AF563" s="42"/>
      <c r="AG563" s="42"/>
      <c r="AH563" s="42">
        <f>SUM(テーブル22[[#This Row],[10月]:[12月]])</f>
        <v>0</v>
      </c>
      <c r="AI563" s="41"/>
      <c r="AJ563" s="42"/>
      <c r="AK563" s="42">
        <f>IF(テーブル22[[#This Row],[1-9月残高]]=0,テーブル22[[#This Row],[10-12月計]]-テーブル22[[#This Row],[入金額4]],IF(テーブル22[[#This Row],[1-9月残高]]&gt;0,テーブル22[[#This Row],[1-9月残高]]+テーブル22[[#This Row],[10-12月計]]-テーブル22[[#This Row],[入金額4]]))</f>
        <v>0</v>
      </c>
      <c r="AL563" s="42">
        <f>SUM(テーブル22[[#This Row],[1-3月計]],テーブル22[[#This Row],[4-6月計]],テーブル22[[#This Row],[7-9月計]],テーブル22[[#This Row],[10-12月計]]-テーブル22[[#This Row],[入金合計]])</f>
        <v>0</v>
      </c>
      <c r="AM563" s="42">
        <f>SUM(テーブル22[[#This Row],[入金額]],テーブル22[[#This Row],[入金額2]],テーブル22[[#This Row],[入金額3]],テーブル22[[#This Row],[入金額4]])</f>
        <v>0</v>
      </c>
      <c r="AN563" s="38">
        <f t="shared" si="8"/>
        <v>0</v>
      </c>
    </row>
    <row r="564" spans="1:40" hidden="1" x14ac:dyDescent="0.15">
      <c r="A564" s="43">
        <v>2720</v>
      </c>
      <c r="B564" s="38"/>
      <c r="C564" s="43"/>
      <c r="D564" s="37" t="s">
        <v>1589</v>
      </c>
      <c r="E564" s="37" t="s">
        <v>96</v>
      </c>
      <c r="F564" s="37" t="s">
        <v>1590</v>
      </c>
      <c r="G564" s="37" t="s">
        <v>1591</v>
      </c>
      <c r="H564" s="37"/>
      <c r="I564" s="38"/>
      <c r="J564" s="39">
        <v>0</v>
      </c>
      <c r="K564" s="39">
        <v>0</v>
      </c>
      <c r="L564" s="39">
        <v>0</v>
      </c>
      <c r="M564" s="44">
        <f>SUM(テーブル22[[#This Row],[1月]:[3月]])</f>
        <v>0</v>
      </c>
      <c r="N564" s="41"/>
      <c r="O564" s="39"/>
      <c r="P5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4" s="42">
        <v>0</v>
      </c>
      <c r="R564" s="42">
        <v>0</v>
      </c>
      <c r="S564" s="42">
        <v>0</v>
      </c>
      <c r="T564" s="42">
        <f>SUM(テーブル22[[#This Row],[4月]:[6月]])</f>
        <v>0</v>
      </c>
      <c r="U564" s="41"/>
      <c r="V564" s="42"/>
      <c r="W564" s="42">
        <f>IF(テーブル22[[#This Row],[1-3月残高]]="",テーブル22[[#This Row],[4-6月計]]-テーブル22[[#This Row],[入金額2]],IF(テーブル22[[#This Row],[1-3月残高]]&gt;0,テーブル22[[#This Row],[1-3月残高]]+テーブル22[[#This Row],[4-6月計]]-テーブル22[[#This Row],[入金額2]]))</f>
        <v>0</v>
      </c>
      <c r="X564" s="42"/>
      <c r="Y564" s="42"/>
      <c r="Z564" s="42"/>
      <c r="AA564" s="42">
        <f>SUM(テーブル22[[#This Row],[7月]:[9月]])</f>
        <v>0</v>
      </c>
      <c r="AB564" s="41"/>
      <c r="AC564" s="42"/>
      <c r="AD564" s="42">
        <f>IF(テーブル22[[#This Row],[1-6月残高]]=0,テーブル22[[#This Row],[7-9月計]]-テーブル22[[#This Row],[入金額3]],IF(テーブル22[[#This Row],[1-6月残高]]&gt;0,テーブル22[[#This Row],[1-6月残高]]+テーブル22[[#This Row],[7-9月計]]-テーブル22[[#This Row],[入金額3]]))</f>
        <v>0</v>
      </c>
      <c r="AE564" s="42"/>
      <c r="AF564" s="42"/>
      <c r="AG564" s="42"/>
      <c r="AH564" s="42">
        <f>SUM(テーブル22[[#This Row],[10月]:[12月]])</f>
        <v>0</v>
      </c>
      <c r="AI564" s="41"/>
      <c r="AJ564" s="42"/>
      <c r="AK564" s="42">
        <f>IF(テーブル22[[#This Row],[1-9月残高]]=0,テーブル22[[#This Row],[10-12月計]]-テーブル22[[#This Row],[入金額4]],IF(テーブル22[[#This Row],[1-9月残高]]&gt;0,テーブル22[[#This Row],[1-9月残高]]+テーブル22[[#This Row],[10-12月計]]-テーブル22[[#This Row],[入金額4]]))</f>
        <v>0</v>
      </c>
      <c r="AL564" s="42">
        <f>SUM(テーブル22[[#This Row],[1-3月計]],テーブル22[[#This Row],[4-6月計]],テーブル22[[#This Row],[7-9月計]],テーブル22[[#This Row],[10-12月計]]-テーブル22[[#This Row],[入金合計]])</f>
        <v>0</v>
      </c>
      <c r="AM564" s="42">
        <f>SUM(テーブル22[[#This Row],[入金額]],テーブル22[[#This Row],[入金額2]],テーブル22[[#This Row],[入金額3]],テーブル22[[#This Row],[入金額4]])</f>
        <v>0</v>
      </c>
      <c r="AN564" s="38">
        <f t="shared" si="8"/>
        <v>0</v>
      </c>
    </row>
    <row r="565" spans="1:40" hidden="1" x14ac:dyDescent="0.15">
      <c r="A565" s="43">
        <v>2723</v>
      </c>
      <c r="B565" s="38"/>
      <c r="C565" s="43"/>
      <c r="D565" s="37" t="s">
        <v>17</v>
      </c>
      <c r="E565" s="37" t="s">
        <v>96</v>
      </c>
      <c r="F565" s="37" t="s">
        <v>1592</v>
      </c>
      <c r="G565" s="37" t="s">
        <v>17</v>
      </c>
      <c r="H565" s="37"/>
      <c r="I565" s="38"/>
      <c r="J565" s="39">
        <v>0</v>
      </c>
      <c r="K565" s="39">
        <v>0</v>
      </c>
      <c r="L565" s="39">
        <v>0</v>
      </c>
      <c r="M565" s="44">
        <f>SUM(テーブル22[[#This Row],[1月]:[3月]])</f>
        <v>0</v>
      </c>
      <c r="N565" s="41"/>
      <c r="O565" s="39"/>
      <c r="P5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5" s="42">
        <v>0</v>
      </c>
      <c r="R565" s="42">
        <v>0</v>
      </c>
      <c r="S565" s="42">
        <v>0</v>
      </c>
      <c r="T565" s="42">
        <f>SUM(テーブル22[[#This Row],[4月]:[6月]])</f>
        <v>0</v>
      </c>
      <c r="U565" s="41"/>
      <c r="V565" s="42"/>
      <c r="W565" s="42">
        <f>IF(テーブル22[[#This Row],[1-3月残高]]="",テーブル22[[#This Row],[4-6月計]]-テーブル22[[#This Row],[入金額2]],IF(テーブル22[[#This Row],[1-3月残高]]&gt;0,テーブル22[[#This Row],[1-3月残高]]+テーブル22[[#This Row],[4-6月計]]-テーブル22[[#This Row],[入金額2]]))</f>
        <v>0</v>
      </c>
      <c r="X565" s="42"/>
      <c r="Y565" s="42"/>
      <c r="Z565" s="42"/>
      <c r="AA565" s="42">
        <f>SUM(テーブル22[[#This Row],[7月]:[9月]])</f>
        <v>0</v>
      </c>
      <c r="AB565" s="41"/>
      <c r="AC565" s="42"/>
      <c r="AD565" s="42">
        <f>IF(テーブル22[[#This Row],[1-6月残高]]=0,テーブル22[[#This Row],[7-9月計]]-テーブル22[[#This Row],[入金額3]],IF(テーブル22[[#This Row],[1-6月残高]]&gt;0,テーブル22[[#This Row],[1-6月残高]]+テーブル22[[#This Row],[7-9月計]]-テーブル22[[#This Row],[入金額3]]))</f>
        <v>0</v>
      </c>
      <c r="AE565" s="42"/>
      <c r="AF565" s="42"/>
      <c r="AG565" s="42"/>
      <c r="AH565" s="42">
        <f>SUM(テーブル22[[#This Row],[10月]:[12月]])</f>
        <v>0</v>
      </c>
      <c r="AI565" s="41"/>
      <c r="AJ565" s="42"/>
      <c r="AK565" s="42">
        <f>IF(テーブル22[[#This Row],[1-9月残高]]=0,テーブル22[[#This Row],[10-12月計]]-テーブル22[[#This Row],[入金額4]],IF(テーブル22[[#This Row],[1-9月残高]]&gt;0,テーブル22[[#This Row],[1-9月残高]]+テーブル22[[#This Row],[10-12月計]]-テーブル22[[#This Row],[入金額4]]))</f>
        <v>0</v>
      </c>
      <c r="AL565" s="42">
        <f>SUM(テーブル22[[#This Row],[1-3月計]],テーブル22[[#This Row],[4-6月計]],テーブル22[[#This Row],[7-9月計]],テーブル22[[#This Row],[10-12月計]]-テーブル22[[#This Row],[入金合計]])</f>
        <v>0</v>
      </c>
      <c r="AM565" s="42">
        <f>SUM(テーブル22[[#This Row],[入金額]],テーブル22[[#This Row],[入金額2]],テーブル22[[#This Row],[入金額3]],テーブル22[[#This Row],[入金額4]])</f>
        <v>0</v>
      </c>
      <c r="AN565" s="38">
        <f t="shared" si="8"/>
        <v>0</v>
      </c>
    </row>
    <row r="566" spans="1:40" hidden="1" x14ac:dyDescent="0.15">
      <c r="A566" s="43">
        <v>2724</v>
      </c>
      <c r="B566" s="38"/>
      <c r="C566" s="43"/>
      <c r="D566" s="37" t="s">
        <v>387</v>
      </c>
      <c r="E566" s="37" t="s">
        <v>96</v>
      </c>
      <c r="F566" s="37" t="s">
        <v>1593</v>
      </c>
      <c r="G566" s="37" t="s">
        <v>387</v>
      </c>
      <c r="H566" s="37"/>
      <c r="I566" s="38"/>
      <c r="J566" s="39">
        <v>0</v>
      </c>
      <c r="K566" s="39">
        <v>0</v>
      </c>
      <c r="L566" s="39">
        <v>0</v>
      </c>
      <c r="M566" s="44">
        <f>SUM(テーブル22[[#This Row],[1月]:[3月]])</f>
        <v>0</v>
      </c>
      <c r="N566" s="41"/>
      <c r="O566" s="39"/>
      <c r="P5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6" s="42">
        <v>0</v>
      </c>
      <c r="R566" s="42">
        <v>0</v>
      </c>
      <c r="S566" s="42">
        <v>0</v>
      </c>
      <c r="T566" s="42">
        <f>SUM(テーブル22[[#This Row],[4月]:[6月]])</f>
        <v>0</v>
      </c>
      <c r="U566" s="41"/>
      <c r="V566" s="42"/>
      <c r="W566" s="42">
        <f>IF(テーブル22[[#This Row],[1-3月残高]]="",テーブル22[[#This Row],[4-6月計]]-テーブル22[[#This Row],[入金額2]],IF(テーブル22[[#This Row],[1-3月残高]]&gt;0,テーブル22[[#This Row],[1-3月残高]]+テーブル22[[#This Row],[4-6月計]]-テーブル22[[#This Row],[入金額2]]))</f>
        <v>0</v>
      </c>
      <c r="X566" s="42"/>
      <c r="Y566" s="42"/>
      <c r="Z566" s="42"/>
      <c r="AA566" s="42">
        <f>SUM(テーブル22[[#This Row],[7月]:[9月]])</f>
        <v>0</v>
      </c>
      <c r="AB566" s="41"/>
      <c r="AC566" s="42"/>
      <c r="AD566" s="42">
        <f>IF(テーブル22[[#This Row],[1-6月残高]]=0,テーブル22[[#This Row],[7-9月計]]-テーブル22[[#This Row],[入金額3]],IF(テーブル22[[#This Row],[1-6月残高]]&gt;0,テーブル22[[#This Row],[1-6月残高]]+テーブル22[[#This Row],[7-9月計]]-テーブル22[[#This Row],[入金額3]]))</f>
        <v>0</v>
      </c>
      <c r="AE566" s="42"/>
      <c r="AF566" s="42"/>
      <c r="AG566" s="42"/>
      <c r="AH566" s="42">
        <f>SUM(テーブル22[[#This Row],[10月]:[12月]])</f>
        <v>0</v>
      </c>
      <c r="AI566" s="41"/>
      <c r="AJ566" s="42"/>
      <c r="AK566" s="42">
        <f>IF(テーブル22[[#This Row],[1-9月残高]]=0,テーブル22[[#This Row],[10-12月計]]-テーブル22[[#This Row],[入金額4]],IF(テーブル22[[#This Row],[1-9月残高]]&gt;0,テーブル22[[#This Row],[1-9月残高]]+テーブル22[[#This Row],[10-12月計]]-テーブル22[[#This Row],[入金額4]]))</f>
        <v>0</v>
      </c>
      <c r="AL566" s="42">
        <f>SUM(テーブル22[[#This Row],[1-3月計]],テーブル22[[#This Row],[4-6月計]],テーブル22[[#This Row],[7-9月計]],テーブル22[[#This Row],[10-12月計]]-テーブル22[[#This Row],[入金合計]])</f>
        <v>0</v>
      </c>
      <c r="AM566" s="42">
        <f>SUM(テーブル22[[#This Row],[入金額]],テーブル22[[#This Row],[入金額2]],テーブル22[[#This Row],[入金額3]],テーブル22[[#This Row],[入金額4]])</f>
        <v>0</v>
      </c>
      <c r="AN566" s="38">
        <f t="shared" si="8"/>
        <v>0</v>
      </c>
    </row>
    <row r="567" spans="1:40" hidden="1" x14ac:dyDescent="0.15">
      <c r="A567" s="43">
        <v>2725</v>
      </c>
      <c r="B567" s="38"/>
      <c r="C567" s="43"/>
      <c r="D567" s="37" t="s">
        <v>25</v>
      </c>
      <c r="E567" s="37" t="s">
        <v>96</v>
      </c>
      <c r="F567" s="37" t="s">
        <v>1594</v>
      </c>
      <c r="G567" s="37" t="s">
        <v>388</v>
      </c>
      <c r="H567" s="37"/>
      <c r="I567" s="38"/>
      <c r="J567" s="39">
        <v>0</v>
      </c>
      <c r="K567" s="39">
        <v>0</v>
      </c>
      <c r="L567" s="39">
        <v>0</v>
      </c>
      <c r="M567" s="44">
        <f>SUM(テーブル22[[#This Row],[1月]:[3月]])</f>
        <v>0</v>
      </c>
      <c r="N567" s="41"/>
      <c r="O567" s="39"/>
      <c r="P5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7" s="42">
        <v>0</v>
      </c>
      <c r="R567" s="42">
        <v>0</v>
      </c>
      <c r="S567" s="42">
        <v>0</v>
      </c>
      <c r="T567" s="42">
        <f>SUM(テーブル22[[#This Row],[4月]:[6月]])</f>
        <v>0</v>
      </c>
      <c r="U567" s="41"/>
      <c r="V567" s="42"/>
      <c r="W567" s="42">
        <f>IF(テーブル22[[#This Row],[1-3月残高]]="",テーブル22[[#This Row],[4-6月計]]-テーブル22[[#This Row],[入金額2]],IF(テーブル22[[#This Row],[1-3月残高]]&gt;0,テーブル22[[#This Row],[1-3月残高]]+テーブル22[[#This Row],[4-6月計]]-テーブル22[[#This Row],[入金額2]]))</f>
        <v>0</v>
      </c>
      <c r="X567" s="42"/>
      <c r="Y567" s="42"/>
      <c r="Z567" s="42"/>
      <c r="AA567" s="42">
        <f>SUM(テーブル22[[#This Row],[7月]:[9月]])</f>
        <v>0</v>
      </c>
      <c r="AB567" s="41"/>
      <c r="AC567" s="42"/>
      <c r="AD567" s="42">
        <f>IF(テーブル22[[#This Row],[1-6月残高]]=0,テーブル22[[#This Row],[7-9月計]]-テーブル22[[#This Row],[入金額3]],IF(テーブル22[[#This Row],[1-6月残高]]&gt;0,テーブル22[[#This Row],[1-6月残高]]+テーブル22[[#This Row],[7-9月計]]-テーブル22[[#This Row],[入金額3]]))</f>
        <v>0</v>
      </c>
      <c r="AE567" s="42"/>
      <c r="AF567" s="42"/>
      <c r="AG567" s="42"/>
      <c r="AH567" s="42">
        <f>SUM(テーブル22[[#This Row],[10月]:[12月]])</f>
        <v>0</v>
      </c>
      <c r="AI567" s="41"/>
      <c r="AJ567" s="42"/>
      <c r="AK567" s="42">
        <f>IF(テーブル22[[#This Row],[1-9月残高]]=0,テーブル22[[#This Row],[10-12月計]]-テーブル22[[#This Row],[入金額4]],IF(テーブル22[[#This Row],[1-9月残高]]&gt;0,テーブル22[[#This Row],[1-9月残高]]+テーブル22[[#This Row],[10-12月計]]-テーブル22[[#This Row],[入金額4]]))</f>
        <v>0</v>
      </c>
      <c r="AL567" s="42">
        <f>SUM(テーブル22[[#This Row],[1-3月計]],テーブル22[[#This Row],[4-6月計]],テーブル22[[#This Row],[7-9月計]],テーブル22[[#This Row],[10-12月計]]-テーブル22[[#This Row],[入金合計]])</f>
        <v>0</v>
      </c>
      <c r="AM567" s="42">
        <f>SUM(テーブル22[[#This Row],[入金額]],テーブル22[[#This Row],[入金額2]],テーブル22[[#This Row],[入金額3]],テーブル22[[#This Row],[入金額4]])</f>
        <v>0</v>
      </c>
      <c r="AN567" s="38">
        <f t="shared" si="8"/>
        <v>0</v>
      </c>
    </row>
    <row r="568" spans="1:40" hidden="1" x14ac:dyDescent="0.15">
      <c r="A568" s="43">
        <v>2726</v>
      </c>
      <c r="B568" s="38"/>
      <c r="C568" s="43"/>
      <c r="D568" s="37" t="s">
        <v>1595</v>
      </c>
      <c r="E568" s="37" t="s">
        <v>73</v>
      </c>
      <c r="F568" s="37" t="s">
        <v>1596</v>
      </c>
      <c r="G568" s="37" t="s">
        <v>119</v>
      </c>
      <c r="H568" s="37" t="s">
        <v>389</v>
      </c>
      <c r="I568" s="38"/>
      <c r="J568" s="39">
        <v>0</v>
      </c>
      <c r="K568" s="39">
        <v>0</v>
      </c>
      <c r="L568" s="39">
        <v>0</v>
      </c>
      <c r="M568" s="44">
        <f>SUM(テーブル22[[#This Row],[1月]:[3月]])</f>
        <v>0</v>
      </c>
      <c r="N568" s="41"/>
      <c r="O568" s="39"/>
      <c r="P5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8" s="42">
        <v>0</v>
      </c>
      <c r="R568" s="42">
        <v>0</v>
      </c>
      <c r="S568" s="42">
        <v>0</v>
      </c>
      <c r="T568" s="42">
        <f>SUM(テーブル22[[#This Row],[4月]:[6月]])</f>
        <v>0</v>
      </c>
      <c r="U568" s="41"/>
      <c r="V568" s="42"/>
      <c r="W568" s="42">
        <f>IF(テーブル22[[#This Row],[1-3月残高]]="",テーブル22[[#This Row],[4-6月計]]-テーブル22[[#This Row],[入金額2]],IF(テーブル22[[#This Row],[1-3月残高]]&gt;0,テーブル22[[#This Row],[1-3月残高]]+テーブル22[[#This Row],[4-6月計]]-テーブル22[[#This Row],[入金額2]]))</f>
        <v>0</v>
      </c>
      <c r="X568" s="42"/>
      <c r="Y568" s="42"/>
      <c r="Z568" s="42"/>
      <c r="AA568" s="42">
        <f>SUM(テーブル22[[#This Row],[7月]:[9月]])</f>
        <v>0</v>
      </c>
      <c r="AB568" s="41"/>
      <c r="AC568" s="42"/>
      <c r="AD568" s="42">
        <f>IF(テーブル22[[#This Row],[1-6月残高]]=0,テーブル22[[#This Row],[7-9月計]]-テーブル22[[#This Row],[入金額3]],IF(テーブル22[[#This Row],[1-6月残高]]&gt;0,テーブル22[[#This Row],[1-6月残高]]+テーブル22[[#This Row],[7-9月計]]-テーブル22[[#This Row],[入金額3]]))</f>
        <v>0</v>
      </c>
      <c r="AE568" s="42"/>
      <c r="AF568" s="42"/>
      <c r="AG568" s="42"/>
      <c r="AH568" s="42">
        <f>SUM(テーブル22[[#This Row],[10月]:[12月]])</f>
        <v>0</v>
      </c>
      <c r="AI568" s="41"/>
      <c r="AJ568" s="42"/>
      <c r="AK568" s="42">
        <f>IF(テーブル22[[#This Row],[1-9月残高]]=0,テーブル22[[#This Row],[10-12月計]]-テーブル22[[#This Row],[入金額4]],IF(テーブル22[[#This Row],[1-9月残高]]&gt;0,テーブル22[[#This Row],[1-9月残高]]+テーブル22[[#This Row],[10-12月計]]-テーブル22[[#This Row],[入金額4]]))</f>
        <v>0</v>
      </c>
      <c r="AL568" s="42">
        <f>SUM(テーブル22[[#This Row],[1-3月計]],テーブル22[[#This Row],[4-6月計]],テーブル22[[#This Row],[7-9月計]],テーブル22[[#This Row],[10-12月計]]-テーブル22[[#This Row],[入金合計]])</f>
        <v>0</v>
      </c>
      <c r="AM568" s="42">
        <f>SUM(テーブル22[[#This Row],[入金額]],テーブル22[[#This Row],[入金額2]],テーブル22[[#This Row],[入金額3]],テーブル22[[#This Row],[入金額4]])</f>
        <v>0</v>
      </c>
      <c r="AN568" s="38">
        <f t="shared" si="8"/>
        <v>0</v>
      </c>
    </row>
    <row r="569" spans="1:40" s="4" customFormat="1" hidden="1" x14ac:dyDescent="0.15">
      <c r="A569" s="45">
        <v>2729</v>
      </c>
      <c r="B569" s="46" t="s">
        <v>1864</v>
      </c>
      <c r="C569" s="46"/>
      <c r="D569" s="46" t="s">
        <v>1597</v>
      </c>
      <c r="E569" s="37" t="s">
        <v>151</v>
      </c>
      <c r="F569" s="37" t="s">
        <v>1598</v>
      </c>
      <c r="G569" s="37" t="s">
        <v>1599</v>
      </c>
      <c r="H569" s="37" t="s">
        <v>1600</v>
      </c>
      <c r="I569" s="46"/>
      <c r="J569" s="64">
        <v>6315</v>
      </c>
      <c r="K569" s="64">
        <v>1080</v>
      </c>
      <c r="L569" s="64">
        <v>1500</v>
      </c>
      <c r="M569" s="49">
        <f>SUM(テーブル22[[#This Row],[1月]:[3月]])</f>
        <v>8895</v>
      </c>
      <c r="N569" s="52">
        <v>41379</v>
      </c>
      <c r="O569" s="48">
        <v>8895</v>
      </c>
      <c r="P56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69" s="51">
        <v>990</v>
      </c>
      <c r="R569" s="51">
        <v>0</v>
      </c>
      <c r="S569" s="51">
        <v>2535</v>
      </c>
      <c r="T569" s="51">
        <f>SUM(テーブル22[[#This Row],[4月]:[6月]])</f>
        <v>3525</v>
      </c>
      <c r="U569" s="52"/>
      <c r="V569" s="51"/>
      <c r="W569" s="51">
        <f>IF(テーブル22[[#This Row],[1-3月残高]]="",テーブル22[[#This Row],[4-6月計]]-テーブル22[[#This Row],[入金額2]],IF(テーブル22[[#This Row],[1-3月残高]]&gt;0,テーブル22[[#This Row],[1-3月残高]]+テーブル22[[#This Row],[4-6月計]]-テーブル22[[#This Row],[入金額2]]))</f>
        <v>3525</v>
      </c>
      <c r="X569" s="51"/>
      <c r="Y569" s="51"/>
      <c r="Z569" s="51"/>
      <c r="AA569" s="51">
        <f>SUM(テーブル22[[#This Row],[7月]:[9月]])</f>
        <v>0</v>
      </c>
      <c r="AB569" s="52"/>
      <c r="AC569" s="51"/>
      <c r="AD569" s="51">
        <f>IF(テーブル22[[#This Row],[1-6月残高]]=0,テーブル22[[#This Row],[7-9月計]]-テーブル22[[#This Row],[入金額3]],IF(テーブル22[[#This Row],[1-6月残高]]&gt;0,テーブル22[[#This Row],[1-6月残高]]+テーブル22[[#This Row],[7-9月計]]-テーブル22[[#This Row],[入金額3]]))</f>
        <v>3525</v>
      </c>
      <c r="AE569" s="51"/>
      <c r="AF569" s="51"/>
      <c r="AG569" s="51"/>
      <c r="AH569" s="51">
        <f>SUM(テーブル22[[#This Row],[10月]:[12月]])</f>
        <v>0</v>
      </c>
      <c r="AI569" s="52"/>
      <c r="AJ569" s="51"/>
      <c r="AK569" s="51">
        <f>IF(テーブル22[[#This Row],[1-9月残高]]=0,テーブル22[[#This Row],[10-12月計]]-テーブル22[[#This Row],[入金額4]],IF(テーブル22[[#This Row],[1-9月残高]]&gt;0,テーブル22[[#This Row],[1-9月残高]]+テーブル22[[#This Row],[10-12月計]]-テーブル22[[#This Row],[入金額4]]))</f>
        <v>3525</v>
      </c>
      <c r="AL569" s="51">
        <f>SUM(テーブル22[[#This Row],[1-3月計]],テーブル22[[#This Row],[4-6月計]],テーブル22[[#This Row],[7-9月計]],テーブル22[[#This Row],[10-12月計]]-テーブル22[[#This Row],[入金合計]])</f>
        <v>3525</v>
      </c>
      <c r="AM569" s="51">
        <f>SUM(テーブル22[[#This Row],[入金額]],テーブル22[[#This Row],[入金額2]],テーブル22[[#This Row],[入金額3]],テーブル22[[#This Row],[入金額4]])</f>
        <v>8895</v>
      </c>
      <c r="AN569" s="46">
        <f t="shared" si="8"/>
        <v>12420</v>
      </c>
    </row>
    <row r="570" spans="1:40" hidden="1" x14ac:dyDescent="0.15">
      <c r="A570" s="43">
        <v>2801</v>
      </c>
      <c r="B570" s="38"/>
      <c r="C570" s="43"/>
      <c r="D570" s="37" t="s">
        <v>1601</v>
      </c>
      <c r="E570" s="37" t="s">
        <v>169</v>
      </c>
      <c r="F570" s="37" t="s">
        <v>1602</v>
      </c>
      <c r="G570" s="37" t="s">
        <v>1603</v>
      </c>
      <c r="H570" s="37"/>
      <c r="I570" s="38"/>
      <c r="J570" s="39">
        <v>0</v>
      </c>
      <c r="K570" s="39">
        <v>0</v>
      </c>
      <c r="L570" s="39">
        <v>0</v>
      </c>
      <c r="M570" s="44">
        <f>SUM(テーブル22[[#This Row],[1月]:[3月]])</f>
        <v>0</v>
      </c>
      <c r="N570" s="41"/>
      <c r="O570" s="39"/>
      <c r="P57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0" s="42">
        <v>0</v>
      </c>
      <c r="R570" s="42">
        <v>0</v>
      </c>
      <c r="S570" s="42">
        <v>330</v>
      </c>
      <c r="T570" s="42">
        <f>SUM(テーブル22[[#This Row],[4月]:[6月]])</f>
        <v>330</v>
      </c>
      <c r="U570" s="41"/>
      <c r="V570" s="42"/>
      <c r="W570" s="42">
        <f>IF(テーブル22[[#This Row],[1-3月残高]]="",テーブル22[[#This Row],[4-6月計]]-テーブル22[[#This Row],[入金額2]],IF(テーブル22[[#This Row],[1-3月残高]]&gt;0,テーブル22[[#This Row],[1-3月残高]]+テーブル22[[#This Row],[4-6月計]]-テーブル22[[#This Row],[入金額2]]))</f>
        <v>330</v>
      </c>
      <c r="X570" s="42"/>
      <c r="Y570" s="42"/>
      <c r="Z570" s="42"/>
      <c r="AA570" s="42">
        <f>SUM(テーブル22[[#This Row],[7月]:[9月]])</f>
        <v>0</v>
      </c>
      <c r="AB570" s="41"/>
      <c r="AC570" s="42"/>
      <c r="AD570" s="42">
        <f>IF(テーブル22[[#This Row],[1-6月残高]]=0,テーブル22[[#This Row],[7-9月計]]-テーブル22[[#This Row],[入金額3]],IF(テーブル22[[#This Row],[1-6月残高]]&gt;0,テーブル22[[#This Row],[1-6月残高]]+テーブル22[[#This Row],[7-9月計]]-テーブル22[[#This Row],[入金額3]]))</f>
        <v>330</v>
      </c>
      <c r="AE570" s="42"/>
      <c r="AF570" s="42"/>
      <c r="AG570" s="42"/>
      <c r="AH570" s="42">
        <f>SUM(テーブル22[[#This Row],[10月]:[12月]])</f>
        <v>0</v>
      </c>
      <c r="AI570" s="41"/>
      <c r="AJ570" s="42"/>
      <c r="AK570" s="42">
        <f>IF(テーブル22[[#This Row],[1-9月残高]]=0,テーブル22[[#This Row],[10-12月計]]-テーブル22[[#This Row],[入金額4]],IF(テーブル22[[#This Row],[1-9月残高]]&gt;0,テーブル22[[#This Row],[1-9月残高]]+テーブル22[[#This Row],[10-12月計]]-テーブル22[[#This Row],[入金額4]]))</f>
        <v>330</v>
      </c>
      <c r="AL570" s="42">
        <f>SUM(テーブル22[[#This Row],[1-3月計]],テーブル22[[#This Row],[4-6月計]],テーブル22[[#This Row],[7-9月計]],テーブル22[[#This Row],[10-12月計]]-テーブル22[[#This Row],[入金合計]])</f>
        <v>330</v>
      </c>
      <c r="AM570" s="42">
        <f>SUM(テーブル22[[#This Row],[入金額]],テーブル22[[#This Row],[入金額2]],テーブル22[[#This Row],[入金額3]],テーブル22[[#This Row],[入金額4]])</f>
        <v>0</v>
      </c>
      <c r="AN570" s="38">
        <f t="shared" si="8"/>
        <v>330</v>
      </c>
    </row>
    <row r="571" spans="1:40" hidden="1" x14ac:dyDescent="0.15">
      <c r="A571" s="43">
        <v>2802</v>
      </c>
      <c r="B571" s="38"/>
      <c r="C571" s="43"/>
      <c r="D571" s="37" t="s">
        <v>134</v>
      </c>
      <c r="E571" s="37" t="s">
        <v>1604</v>
      </c>
      <c r="F571" s="37" t="s">
        <v>1605</v>
      </c>
      <c r="G571" s="37" t="s">
        <v>134</v>
      </c>
      <c r="H571" s="37"/>
      <c r="I571" s="38"/>
      <c r="J571" s="39">
        <v>0</v>
      </c>
      <c r="K571" s="39">
        <v>0</v>
      </c>
      <c r="L571" s="39">
        <v>0</v>
      </c>
      <c r="M571" s="44">
        <f>SUM(テーブル22[[#This Row],[1月]:[3月]])</f>
        <v>0</v>
      </c>
      <c r="N571" s="41"/>
      <c r="O571" s="39"/>
      <c r="P5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1" s="42">
        <v>0</v>
      </c>
      <c r="R571" s="42">
        <v>0</v>
      </c>
      <c r="S571" s="42">
        <v>0</v>
      </c>
      <c r="T571" s="42">
        <f>SUM(テーブル22[[#This Row],[4月]:[6月]])</f>
        <v>0</v>
      </c>
      <c r="U571" s="41"/>
      <c r="V571" s="42"/>
      <c r="W571" s="42">
        <f>IF(テーブル22[[#This Row],[1-3月残高]]="",テーブル22[[#This Row],[4-6月計]]-テーブル22[[#This Row],[入金額2]],IF(テーブル22[[#This Row],[1-3月残高]]&gt;0,テーブル22[[#This Row],[1-3月残高]]+テーブル22[[#This Row],[4-6月計]]-テーブル22[[#This Row],[入金額2]]))</f>
        <v>0</v>
      </c>
      <c r="X571" s="42"/>
      <c r="Y571" s="42"/>
      <c r="Z571" s="42"/>
      <c r="AA571" s="42">
        <f>SUM(テーブル22[[#This Row],[7月]:[9月]])</f>
        <v>0</v>
      </c>
      <c r="AB571" s="41"/>
      <c r="AC571" s="42"/>
      <c r="AD571" s="42">
        <f>IF(テーブル22[[#This Row],[1-6月残高]]=0,テーブル22[[#This Row],[7-9月計]]-テーブル22[[#This Row],[入金額3]],IF(テーブル22[[#This Row],[1-6月残高]]&gt;0,テーブル22[[#This Row],[1-6月残高]]+テーブル22[[#This Row],[7-9月計]]-テーブル22[[#This Row],[入金額3]]))</f>
        <v>0</v>
      </c>
      <c r="AE571" s="42"/>
      <c r="AF571" s="42"/>
      <c r="AG571" s="42"/>
      <c r="AH571" s="42">
        <f>SUM(テーブル22[[#This Row],[10月]:[12月]])</f>
        <v>0</v>
      </c>
      <c r="AI571" s="41"/>
      <c r="AJ571" s="42"/>
      <c r="AK571" s="42">
        <f>IF(テーブル22[[#This Row],[1-9月残高]]=0,テーブル22[[#This Row],[10-12月計]]-テーブル22[[#This Row],[入金額4]],IF(テーブル22[[#This Row],[1-9月残高]]&gt;0,テーブル22[[#This Row],[1-9月残高]]+テーブル22[[#This Row],[10-12月計]]-テーブル22[[#This Row],[入金額4]]))</f>
        <v>0</v>
      </c>
      <c r="AL571" s="42">
        <f>SUM(テーブル22[[#This Row],[1-3月計]],テーブル22[[#This Row],[4-6月計]],テーブル22[[#This Row],[7-9月計]],テーブル22[[#This Row],[10-12月計]]-テーブル22[[#This Row],[入金合計]])</f>
        <v>0</v>
      </c>
      <c r="AM571" s="42">
        <f>SUM(テーブル22[[#This Row],[入金額]],テーブル22[[#This Row],[入金額2]],テーブル22[[#This Row],[入金額3]],テーブル22[[#This Row],[入金額4]])</f>
        <v>0</v>
      </c>
      <c r="AN571" s="38">
        <f t="shared" si="8"/>
        <v>0</v>
      </c>
    </row>
    <row r="572" spans="1:40" hidden="1" x14ac:dyDescent="0.15">
      <c r="A572" s="43">
        <v>2803</v>
      </c>
      <c r="B572" s="38"/>
      <c r="C572" s="43"/>
      <c r="D572" s="37" t="s">
        <v>135</v>
      </c>
      <c r="E572" s="37" t="s">
        <v>169</v>
      </c>
      <c r="F572" s="37" t="s">
        <v>1606</v>
      </c>
      <c r="G572" s="37" t="s">
        <v>135</v>
      </c>
      <c r="H572" s="37"/>
      <c r="I572" s="38"/>
      <c r="J572" s="39">
        <v>0</v>
      </c>
      <c r="K572" s="39">
        <v>0</v>
      </c>
      <c r="L572" s="39">
        <v>0</v>
      </c>
      <c r="M572" s="44">
        <f>SUM(テーブル22[[#This Row],[1月]:[3月]])</f>
        <v>0</v>
      </c>
      <c r="N572" s="41"/>
      <c r="O572" s="39"/>
      <c r="P5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2" s="42">
        <v>0</v>
      </c>
      <c r="R572" s="42">
        <v>0</v>
      </c>
      <c r="S572" s="42">
        <v>0</v>
      </c>
      <c r="T572" s="42">
        <f>SUM(テーブル22[[#This Row],[4月]:[6月]])</f>
        <v>0</v>
      </c>
      <c r="U572" s="41"/>
      <c r="V572" s="42"/>
      <c r="W572" s="42">
        <f>IF(テーブル22[[#This Row],[1-3月残高]]="",テーブル22[[#This Row],[4-6月計]]-テーブル22[[#This Row],[入金額2]],IF(テーブル22[[#This Row],[1-3月残高]]&gt;0,テーブル22[[#This Row],[1-3月残高]]+テーブル22[[#This Row],[4-6月計]]-テーブル22[[#This Row],[入金額2]]))</f>
        <v>0</v>
      </c>
      <c r="X572" s="42"/>
      <c r="Y572" s="42"/>
      <c r="Z572" s="42"/>
      <c r="AA572" s="42">
        <f>SUM(テーブル22[[#This Row],[7月]:[9月]])</f>
        <v>0</v>
      </c>
      <c r="AB572" s="41"/>
      <c r="AC572" s="42"/>
      <c r="AD572" s="42">
        <f>IF(テーブル22[[#This Row],[1-6月残高]]=0,テーブル22[[#This Row],[7-9月計]]-テーブル22[[#This Row],[入金額3]],IF(テーブル22[[#This Row],[1-6月残高]]&gt;0,テーブル22[[#This Row],[1-6月残高]]+テーブル22[[#This Row],[7-9月計]]-テーブル22[[#This Row],[入金額3]]))</f>
        <v>0</v>
      </c>
      <c r="AE572" s="42"/>
      <c r="AF572" s="42"/>
      <c r="AG572" s="42"/>
      <c r="AH572" s="42">
        <f>SUM(テーブル22[[#This Row],[10月]:[12月]])</f>
        <v>0</v>
      </c>
      <c r="AI572" s="41"/>
      <c r="AJ572" s="42"/>
      <c r="AK572" s="42">
        <f>IF(テーブル22[[#This Row],[1-9月残高]]=0,テーブル22[[#This Row],[10-12月計]]-テーブル22[[#This Row],[入金額4]],IF(テーブル22[[#This Row],[1-9月残高]]&gt;0,テーブル22[[#This Row],[1-9月残高]]+テーブル22[[#This Row],[10-12月計]]-テーブル22[[#This Row],[入金額4]]))</f>
        <v>0</v>
      </c>
      <c r="AL572" s="42">
        <f>SUM(テーブル22[[#This Row],[1-3月計]],テーブル22[[#This Row],[4-6月計]],テーブル22[[#This Row],[7-9月計]],テーブル22[[#This Row],[10-12月計]]-テーブル22[[#This Row],[入金合計]])</f>
        <v>0</v>
      </c>
      <c r="AM572" s="42">
        <f>SUM(テーブル22[[#This Row],[入金額]],テーブル22[[#This Row],[入金額2]],テーブル22[[#This Row],[入金額3]],テーブル22[[#This Row],[入金額4]])</f>
        <v>0</v>
      </c>
      <c r="AN572" s="38">
        <f t="shared" si="8"/>
        <v>0</v>
      </c>
    </row>
    <row r="573" spans="1:40" hidden="1" x14ac:dyDescent="0.15">
      <c r="A573" s="43">
        <v>2804</v>
      </c>
      <c r="B573" s="38"/>
      <c r="C573" s="43"/>
      <c r="D573" s="37" t="s">
        <v>1607</v>
      </c>
      <c r="E573" s="37" t="s">
        <v>169</v>
      </c>
      <c r="F573" s="37" t="s">
        <v>1608</v>
      </c>
      <c r="G573" s="37" t="s">
        <v>136</v>
      </c>
      <c r="H573" s="37"/>
      <c r="I573" s="38"/>
      <c r="J573" s="39">
        <v>0</v>
      </c>
      <c r="K573" s="39">
        <v>0</v>
      </c>
      <c r="L573" s="39">
        <v>0</v>
      </c>
      <c r="M573" s="44">
        <f>SUM(テーブル22[[#This Row],[1月]:[3月]])</f>
        <v>0</v>
      </c>
      <c r="N573" s="41"/>
      <c r="O573" s="39"/>
      <c r="P57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3" s="42">
        <v>0</v>
      </c>
      <c r="R573" s="42">
        <v>0</v>
      </c>
      <c r="S573" s="42">
        <v>0</v>
      </c>
      <c r="T573" s="42">
        <f>SUM(テーブル22[[#This Row],[4月]:[6月]])</f>
        <v>0</v>
      </c>
      <c r="U573" s="41"/>
      <c r="V573" s="42"/>
      <c r="W573" s="42">
        <f>IF(テーブル22[[#This Row],[1-3月残高]]="",テーブル22[[#This Row],[4-6月計]]-テーブル22[[#This Row],[入金額2]],IF(テーブル22[[#This Row],[1-3月残高]]&gt;0,テーブル22[[#This Row],[1-3月残高]]+テーブル22[[#This Row],[4-6月計]]-テーブル22[[#This Row],[入金額2]]))</f>
        <v>0</v>
      </c>
      <c r="X573" s="42"/>
      <c r="Y573" s="42"/>
      <c r="Z573" s="42"/>
      <c r="AA573" s="42">
        <f>SUM(テーブル22[[#This Row],[7月]:[9月]])</f>
        <v>0</v>
      </c>
      <c r="AB573" s="41"/>
      <c r="AC573" s="42"/>
      <c r="AD573" s="42">
        <f>IF(テーブル22[[#This Row],[1-6月残高]]=0,テーブル22[[#This Row],[7-9月計]]-テーブル22[[#This Row],[入金額3]],IF(テーブル22[[#This Row],[1-6月残高]]&gt;0,テーブル22[[#This Row],[1-6月残高]]+テーブル22[[#This Row],[7-9月計]]-テーブル22[[#This Row],[入金額3]]))</f>
        <v>0</v>
      </c>
      <c r="AE573" s="42"/>
      <c r="AF573" s="42"/>
      <c r="AG573" s="42"/>
      <c r="AH573" s="42">
        <f>SUM(テーブル22[[#This Row],[10月]:[12月]])</f>
        <v>0</v>
      </c>
      <c r="AI573" s="41"/>
      <c r="AJ573" s="42"/>
      <c r="AK573" s="42">
        <f>IF(テーブル22[[#This Row],[1-9月残高]]=0,テーブル22[[#This Row],[10-12月計]]-テーブル22[[#This Row],[入金額4]],IF(テーブル22[[#This Row],[1-9月残高]]&gt;0,テーブル22[[#This Row],[1-9月残高]]+テーブル22[[#This Row],[10-12月計]]-テーブル22[[#This Row],[入金額4]]))</f>
        <v>0</v>
      </c>
      <c r="AL573" s="42">
        <f>SUM(テーブル22[[#This Row],[1-3月計]],テーブル22[[#This Row],[4-6月計]],テーブル22[[#This Row],[7-9月計]],テーブル22[[#This Row],[10-12月計]]-テーブル22[[#This Row],[入金合計]])</f>
        <v>0</v>
      </c>
      <c r="AM573" s="42">
        <f>SUM(テーブル22[[#This Row],[入金額]],テーブル22[[#This Row],[入金額2]],テーブル22[[#This Row],[入金額3]],テーブル22[[#This Row],[入金額4]])</f>
        <v>0</v>
      </c>
      <c r="AN573" s="38">
        <f t="shared" si="8"/>
        <v>0</v>
      </c>
    </row>
    <row r="574" spans="1:40" hidden="1" x14ac:dyDescent="0.15">
      <c r="A574" s="43">
        <v>2901</v>
      </c>
      <c r="B574" s="38"/>
      <c r="C574" s="43"/>
      <c r="D574" s="37" t="s">
        <v>1609</v>
      </c>
      <c r="E574" s="37" t="s">
        <v>33</v>
      </c>
      <c r="F574" s="37" t="s">
        <v>1610</v>
      </c>
      <c r="G574" s="37" t="s">
        <v>1611</v>
      </c>
      <c r="H574" s="37"/>
      <c r="I574" s="38"/>
      <c r="J574" s="39">
        <v>0</v>
      </c>
      <c r="K574" s="39">
        <v>0</v>
      </c>
      <c r="L574" s="39">
        <v>0</v>
      </c>
      <c r="M574" s="44">
        <f>SUM(テーブル22[[#This Row],[1月]:[3月]])</f>
        <v>0</v>
      </c>
      <c r="N574" s="41"/>
      <c r="O574" s="39"/>
      <c r="P5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4" s="42">
        <v>0</v>
      </c>
      <c r="R574" s="42">
        <v>0</v>
      </c>
      <c r="S574" s="42">
        <v>0</v>
      </c>
      <c r="T574" s="42">
        <f>SUM(テーブル22[[#This Row],[4月]:[6月]])</f>
        <v>0</v>
      </c>
      <c r="U574" s="41"/>
      <c r="V574" s="42"/>
      <c r="W574" s="42">
        <f>IF(テーブル22[[#This Row],[1-3月残高]]="",テーブル22[[#This Row],[4-6月計]]-テーブル22[[#This Row],[入金額2]],IF(テーブル22[[#This Row],[1-3月残高]]&gt;0,テーブル22[[#This Row],[1-3月残高]]+テーブル22[[#This Row],[4-6月計]]-テーブル22[[#This Row],[入金額2]]))</f>
        <v>0</v>
      </c>
      <c r="X574" s="42"/>
      <c r="Y574" s="42"/>
      <c r="Z574" s="42"/>
      <c r="AA574" s="42">
        <f>SUM(テーブル22[[#This Row],[7月]:[9月]])</f>
        <v>0</v>
      </c>
      <c r="AB574" s="41"/>
      <c r="AC574" s="42"/>
      <c r="AD574" s="42">
        <f>IF(テーブル22[[#This Row],[1-6月残高]]=0,テーブル22[[#This Row],[7-9月計]]-テーブル22[[#This Row],[入金額3]],IF(テーブル22[[#This Row],[1-6月残高]]&gt;0,テーブル22[[#This Row],[1-6月残高]]+テーブル22[[#This Row],[7-9月計]]-テーブル22[[#This Row],[入金額3]]))</f>
        <v>0</v>
      </c>
      <c r="AE574" s="42"/>
      <c r="AF574" s="42"/>
      <c r="AG574" s="42"/>
      <c r="AH574" s="42">
        <f>SUM(テーブル22[[#This Row],[10月]:[12月]])</f>
        <v>0</v>
      </c>
      <c r="AI574" s="41"/>
      <c r="AJ574" s="42"/>
      <c r="AK574" s="42">
        <f>IF(テーブル22[[#This Row],[1-9月残高]]=0,テーブル22[[#This Row],[10-12月計]]-テーブル22[[#This Row],[入金額4]],IF(テーブル22[[#This Row],[1-9月残高]]&gt;0,テーブル22[[#This Row],[1-9月残高]]+テーブル22[[#This Row],[10-12月計]]-テーブル22[[#This Row],[入金額4]]))</f>
        <v>0</v>
      </c>
      <c r="AL574" s="42">
        <f>SUM(テーブル22[[#This Row],[1-3月計]],テーブル22[[#This Row],[4-6月計]],テーブル22[[#This Row],[7-9月計]],テーブル22[[#This Row],[10-12月計]]-テーブル22[[#This Row],[入金合計]])</f>
        <v>0</v>
      </c>
      <c r="AM574" s="42">
        <f>SUM(テーブル22[[#This Row],[入金額]],テーブル22[[#This Row],[入金額2]],テーブル22[[#This Row],[入金額3]],テーブル22[[#This Row],[入金額4]])</f>
        <v>0</v>
      </c>
      <c r="AN574" s="38">
        <f t="shared" si="8"/>
        <v>0</v>
      </c>
    </row>
    <row r="575" spans="1:40" hidden="1" x14ac:dyDescent="0.15">
      <c r="A575" s="43">
        <v>2902</v>
      </c>
      <c r="B575" s="38"/>
      <c r="C575" s="43"/>
      <c r="D575" s="37" t="s">
        <v>137</v>
      </c>
      <c r="E575" s="37" t="s">
        <v>33</v>
      </c>
      <c r="F575" s="37" t="s">
        <v>1612</v>
      </c>
      <c r="G575" s="37" t="s">
        <v>137</v>
      </c>
      <c r="H575" s="37"/>
      <c r="I575" s="38"/>
      <c r="J575" s="39">
        <v>0</v>
      </c>
      <c r="K575" s="39">
        <v>0</v>
      </c>
      <c r="L575" s="39">
        <v>0</v>
      </c>
      <c r="M575" s="44">
        <f>SUM(テーブル22[[#This Row],[1月]:[3月]])</f>
        <v>0</v>
      </c>
      <c r="N575" s="41"/>
      <c r="O575" s="39"/>
      <c r="P5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5" s="42">
        <v>0</v>
      </c>
      <c r="R575" s="42">
        <v>0</v>
      </c>
      <c r="S575" s="42">
        <v>0</v>
      </c>
      <c r="T575" s="42">
        <f>SUM(テーブル22[[#This Row],[4月]:[6月]])</f>
        <v>0</v>
      </c>
      <c r="U575" s="41"/>
      <c r="V575" s="42"/>
      <c r="W575" s="42">
        <f>IF(テーブル22[[#This Row],[1-3月残高]]="",テーブル22[[#This Row],[4-6月計]]-テーブル22[[#This Row],[入金額2]],IF(テーブル22[[#This Row],[1-3月残高]]&gt;0,テーブル22[[#This Row],[1-3月残高]]+テーブル22[[#This Row],[4-6月計]]-テーブル22[[#This Row],[入金額2]]))</f>
        <v>0</v>
      </c>
      <c r="X575" s="42"/>
      <c r="Y575" s="42"/>
      <c r="Z575" s="42"/>
      <c r="AA575" s="42">
        <f>SUM(テーブル22[[#This Row],[7月]:[9月]])</f>
        <v>0</v>
      </c>
      <c r="AB575" s="41"/>
      <c r="AC575" s="42"/>
      <c r="AD575" s="42">
        <f>IF(テーブル22[[#This Row],[1-6月残高]]=0,テーブル22[[#This Row],[7-9月計]]-テーブル22[[#This Row],[入金額3]],IF(テーブル22[[#This Row],[1-6月残高]]&gt;0,テーブル22[[#This Row],[1-6月残高]]+テーブル22[[#This Row],[7-9月計]]-テーブル22[[#This Row],[入金額3]]))</f>
        <v>0</v>
      </c>
      <c r="AE575" s="42"/>
      <c r="AF575" s="42"/>
      <c r="AG575" s="42"/>
      <c r="AH575" s="42">
        <f>SUM(テーブル22[[#This Row],[10月]:[12月]])</f>
        <v>0</v>
      </c>
      <c r="AI575" s="41"/>
      <c r="AJ575" s="42"/>
      <c r="AK575" s="42">
        <f>IF(テーブル22[[#This Row],[1-9月残高]]=0,テーブル22[[#This Row],[10-12月計]]-テーブル22[[#This Row],[入金額4]],IF(テーブル22[[#This Row],[1-9月残高]]&gt;0,テーブル22[[#This Row],[1-9月残高]]+テーブル22[[#This Row],[10-12月計]]-テーブル22[[#This Row],[入金額4]]))</f>
        <v>0</v>
      </c>
      <c r="AL575" s="42">
        <f>SUM(テーブル22[[#This Row],[1-3月計]],テーブル22[[#This Row],[4-6月計]],テーブル22[[#This Row],[7-9月計]],テーブル22[[#This Row],[10-12月計]]-テーブル22[[#This Row],[入金合計]])</f>
        <v>0</v>
      </c>
      <c r="AM575" s="42">
        <f>SUM(テーブル22[[#This Row],[入金額]],テーブル22[[#This Row],[入金額2]],テーブル22[[#This Row],[入金額3]],テーブル22[[#This Row],[入金額4]])</f>
        <v>0</v>
      </c>
      <c r="AN575" s="38">
        <f t="shared" si="8"/>
        <v>0</v>
      </c>
    </row>
    <row r="576" spans="1:40" hidden="1" x14ac:dyDescent="0.15">
      <c r="A576" s="43">
        <v>2903</v>
      </c>
      <c r="B576" s="38"/>
      <c r="C576" s="43"/>
      <c r="D576" s="37" t="s">
        <v>1613</v>
      </c>
      <c r="E576" s="37" t="s">
        <v>81</v>
      </c>
      <c r="F576" s="37" t="s">
        <v>1614</v>
      </c>
      <c r="G576" s="37" t="s">
        <v>1615</v>
      </c>
      <c r="H576" s="37"/>
      <c r="I576" s="38"/>
      <c r="J576" s="39">
        <v>0</v>
      </c>
      <c r="K576" s="39">
        <v>0</v>
      </c>
      <c r="L576" s="39">
        <v>0</v>
      </c>
      <c r="M576" s="44">
        <f>SUM(テーブル22[[#This Row],[1月]:[3月]])</f>
        <v>0</v>
      </c>
      <c r="N576" s="41"/>
      <c r="O576" s="39"/>
      <c r="P5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6" s="42">
        <v>0</v>
      </c>
      <c r="R576" s="42">
        <v>0</v>
      </c>
      <c r="S576" s="42">
        <v>0</v>
      </c>
      <c r="T576" s="42">
        <f>SUM(テーブル22[[#This Row],[4月]:[6月]])</f>
        <v>0</v>
      </c>
      <c r="U576" s="41"/>
      <c r="V576" s="42"/>
      <c r="W576" s="42">
        <f>IF(テーブル22[[#This Row],[1-3月残高]]="",テーブル22[[#This Row],[4-6月計]]-テーブル22[[#This Row],[入金額2]],IF(テーブル22[[#This Row],[1-3月残高]]&gt;0,テーブル22[[#This Row],[1-3月残高]]+テーブル22[[#This Row],[4-6月計]]-テーブル22[[#This Row],[入金額2]]))</f>
        <v>0</v>
      </c>
      <c r="X576" s="42"/>
      <c r="Y576" s="42"/>
      <c r="Z576" s="42"/>
      <c r="AA576" s="42">
        <f>SUM(テーブル22[[#This Row],[7月]:[9月]])</f>
        <v>0</v>
      </c>
      <c r="AB576" s="41"/>
      <c r="AC576" s="42"/>
      <c r="AD576" s="42">
        <f>IF(テーブル22[[#This Row],[1-6月残高]]=0,テーブル22[[#This Row],[7-9月計]]-テーブル22[[#This Row],[入金額3]],IF(テーブル22[[#This Row],[1-6月残高]]&gt;0,テーブル22[[#This Row],[1-6月残高]]+テーブル22[[#This Row],[7-9月計]]-テーブル22[[#This Row],[入金額3]]))</f>
        <v>0</v>
      </c>
      <c r="AE576" s="42"/>
      <c r="AF576" s="42"/>
      <c r="AG576" s="42"/>
      <c r="AH576" s="42">
        <f>SUM(テーブル22[[#This Row],[10月]:[12月]])</f>
        <v>0</v>
      </c>
      <c r="AI576" s="41"/>
      <c r="AJ576" s="42"/>
      <c r="AK576" s="42">
        <f>IF(テーブル22[[#This Row],[1-9月残高]]=0,テーブル22[[#This Row],[10-12月計]]-テーブル22[[#This Row],[入金額4]],IF(テーブル22[[#This Row],[1-9月残高]]&gt;0,テーブル22[[#This Row],[1-9月残高]]+テーブル22[[#This Row],[10-12月計]]-テーブル22[[#This Row],[入金額4]]))</f>
        <v>0</v>
      </c>
      <c r="AL576" s="42">
        <f>SUM(テーブル22[[#This Row],[1-3月計]],テーブル22[[#This Row],[4-6月計]],テーブル22[[#This Row],[7-9月計]],テーブル22[[#This Row],[10-12月計]]-テーブル22[[#This Row],[入金合計]])</f>
        <v>0</v>
      </c>
      <c r="AM576" s="42">
        <f>SUM(テーブル22[[#This Row],[入金額]],テーブル22[[#This Row],[入金額2]],テーブル22[[#This Row],[入金額3]],テーブル22[[#This Row],[入金額4]])</f>
        <v>0</v>
      </c>
      <c r="AN576" s="38">
        <f t="shared" si="8"/>
        <v>0</v>
      </c>
    </row>
    <row r="577" spans="1:40" hidden="1" x14ac:dyDescent="0.15">
      <c r="A577" s="43">
        <v>2904</v>
      </c>
      <c r="B577" s="38"/>
      <c r="C577" s="43"/>
      <c r="D577" s="37" t="s">
        <v>138</v>
      </c>
      <c r="E577" s="37" t="s">
        <v>33</v>
      </c>
      <c r="F577" s="37" t="s">
        <v>1616</v>
      </c>
      <c r="G577" s="37" t="s">
        <v>138</v>
      </c>
      <c r="H577" s="37"/>
      <c r="I577" s="38"/>
      <c r="J577" s="39">
        <v>0</v>
      </c>
      <c r="K577" s="39">
        <v>0</v>
      </c>
      <c r="L577" s="39">
        <v>0</v>
      </c>
      <c r="M577" s="44">
        <f>SUM(テーブル22[[#This Row],[1月]:[3月]])</f>
        <v>0</v>
      </c>
      <c r="N577" s="41"/>
      <c r="O577" s="39"/>
      <c r="P5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7" s="42">
        <v>0</v>
      </c>
      <c r="R577" s="42">
        <v>0</v>
      </c>
      <c r="S577" s="42">
        <v>0</v>
      </c>
      <c r="T577" s="42">
        <f>SUM(テーブル22[[#This Row],[4月]:[6月]])</f>
        <v>0</v>
      </c>
      <c r="U577" s="41"/>
      <c r="V577" s="42"/>
      <c r="W577" s="42">
        <f>IF(テーブル22[[#This Row],[1-3月残高]]="",テーブル22[[#This Row],[4-6月計]]-テーブル22[[#This Row],[入金額2]],IF(テーブル22[[#This Row],[1-3月残高]]&gt;0,テーブル22[[#This Row],[1-3月残高]]+テーブル22[[#This Row],[4-6月計]]-テーブル22[[#This Row],[入金額2]]))</f>
        <v>0</v>
      </c>
      <c r="X577" s="42"/>
      <c r="Y577" s="42"/>
      <c r="Z577" s="42"/>
      <c r="AA577" s="42">
        <f>SUM(テーブル22[[#This Row],[7月]:[9月]])</f>
        <v>0</v>
      </c>
      <c r="AB577" s="41"/>
      <c r="AC577" s="42"/>
      <c r="AD577" s="42">
        <f>IF(テーブル22[[#This Row],[1-6月残高]]=0,テーブル22[[#This Row],[7-9月計]]-テーブル22[[#This Row],[入金額3]],IF(テーブル22[[#This Row],[1-6月残高]]&gt;0,テーブル22[[#This Row],[1-6月残高]]+テーブル22[[#This Row],[7-9月計]]-テーブル22[[#This Row],[入金額3]]))</f>
        <v>0</v>
      </c>
      <c r="AE577" s="42"/>
      <c r="AF577" s="42"/>
      <c r="AG577" s="42"/>
      <c r="AH577" s="42">
        <f>SUM(テーブル22[[#This Row],[10月]:[12月]])</f>
        <v>0</v>
      </c>
      <c r="AI577" s="41"/>
      <c r="AJ577" s="42"/>
      <c r="AK577" s="42">
        <f>IF(テーブル22[[#This Row],[1-9月残高]]=0,テーブル22[[#This Row],[10-12月計]]-テーブル22[[#This Row],[入金額4]],IF(テーブル22[[#This Row],[1-9月残高]]&gt;0,テーブル22[[#This Row],[1-9月残高]]+テーブル22[[#This Row],[10-12月計]]-テーブル22[[#This Row],[入金額4]]))</f>
        <v>0</v>
      </c>
      <c r="AL577" s="42">
        <f>SUM(テーブル22[[#This Row],[1-3月計]],テーブル22[[#This Row],[4-6月計]],テーブル22[[#This Row],[7-9月計]],テーブル22[[#This Row],[10-12月計]]-テーブル22[[#This Row],[入金合計]])</f>
        <v>0</v>
      </c>
      <c r="AM577" s="42">
        <f>SUM(テーブル22[[#This Row],[入金額]],テーブル22[[#This Row],[入金額2]],テーブル22[[#This Row],[入金額3]],テーブル22[[#This Row],[入金額4]])</f>
        <v>0</v>
      </c>
      <c r="AN577" s="38">
        <f t="shared" si="8"/>
        <v>0</v>
      </c>
    </row>
    <row r="578" spans="1:40" hidden="1" x14ac:dyDescent="0.15">
      <c r="A578" s="43">
        <v>2907</v>
      </c>
      <c r="B578" s="38"/>
      <c r="C578" s="43"/>
      <c r="D578" s="37" t="s">
        <v>104</v>
      </c>
      <c r="E578" s="37" t="s">
        <v>139</v>
      </c>
      <c r="F578" s="37" t="s">
        <v>1617</v>
      </c>
      <c r="G578" s="37" t="s">
        <v>104</v>
      </c>
      <c r="H578" s="37"/>
      <c r="I578" s="38"/>
      <c r="J578" s="39">
        <v>0</v>
      </c>
      <c r="K578" s="39">
        <v>0</v>
      </c>
      <c r="L578" s="39">
        <v>0</v>
      </c>
      <c r="M578" s="44">
        <f>SUM(テーブル22[[#This Row],[1月]:[3月]])</f>
        <v>0</v>
      </c>
      <c r="N578" s="41"/>
      <c r="O578" s="39"/>
      <c r="P5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8" s="42">
        <v>0</v>
      </c>
      <c r="R578" s="42">
        <v>0</v>
      </c>
      <c r="S578" s="42">
        <v>0</v>
      </c>
      <c r="T578" s="42">
        <f>SUM(テーブル22[[#This Row],[4月]:[6月]])</f>
        <v>0</v>
      </c>
      <c r="U578" s="41"/>
      <c r="V578" s="42"/>
      <c r="W578" s="42">
        <f>IF(テーブル22[[#This Row],[1-3月残高]]="",テーブル22[[#This Row],[4-6月計]]-テーブル22[[#This Row],[入金額2]],IF(テーブル22[[#This Row],[1-3月残高]]&gt;0,テーブル22[[#This Row],[1-3月残高]]+テーブル22[[#This Row],[4-6月計]]-テーブル22[[#This Row],[入金額2]]))</f>
        <v>0</v>
      </c>
      <c r="X578" s="42"/>
      <c r="Y578" s="42"/>
      <c r="Z578" s="42"/>
      <c r="AA578" s="42">
        <f>SUM(テーブル22[[#This Row],[7月]:[9月]])</f>
        <v>0</v>
      </c>
      <c r="AB578" s="41"/>
      <c r="AC578" s="42"/>
      <c r="AD578" s="42">
        <f>IF(テーブル22[[#This Row],[1-6月残高]]=0,テーブル22[[#This Row],[7-9月計]]-テーブル22[[#This Row],[入金額3]],IF(テーブル22[[#This Row],[1-6月残高]]&gt;0,テーブル22[[#This Row],[1-6月残高]]+テーブル22[[#This Row],[7-9月計]]-テーブル22[[#This Row],[入金額3]]))</f>
        <v>0</v>
      </c>
      <c r="AE578" s="42"/>
      <c r="AF578" s="42"/>
      <c r="AG578" s="42"/>
      <c r="AH578" s="42">
        <f>SUM(テーブル22[[#This Row],[10月]:[12月]])</f>
        <v>0</v>
      </c>
      <c r="AI578" s="41"/>
      <c r="AJ578" s="42"/>
      <c r="AK578" s="42">
        <f>IF(テーブル22[[#This Row],[1-9月残高]]=0,テーブル22[[#This Row],[10-12月計]]-テーブル22[[#This Row],[入金額4]],IF(テーブル22[[#This Row],[1-9月残高]]&gt;0,テーブル22[[#This Row],[1-9月残高]]+テーブル22[[#This Row],[10-12月計]]-テーブル22[[#This Row],[入金額4]]))</f>
        <v>0</v>
      </c>
      <c r="AL578" s="42">
        <f>SUM(テーブル22[[#This Row],[1-3月計]],テーブル22[[#This Row],[4-6月計]],テーブル22[[#This Row],[7-9月計]],テーブル22[[#This Row],[10-12月計]]-テーブル22[[#This Row],[入金合計]])</f>
        <v>0</v>
      </c>
      <c r="AM578" s="42">
        <f>SUM(テーブル22[[#This Row],[入金額]],テーブル22[[#This Row],[入金額2]],テーブル22[[#This Row],[入金額3]],テーブル22[[#This Row],[入金額4]])</f>
        <v>0</v>
      </c>
      <c r="AN578" s="38">
        <f t="shared" si="8"/>
        <v>0</v>
      </c>
    </row>
    <row r="579" spans="1:40" hidden="1" x14ac:dyDescent="0.15">
      <c r="A579" s="43">
        <v>3000</v>
      </c>
      <c r="B579" s="38"/>
      <c r="C579" s="43"/>
      <c r="D579" s="37" t="s">
        <v>390</v>
      </c>
      <c r="E579" s="37" t="s">
        <v>58</v>
      </c>
      <c r="F579" s="37" t="s">
        <v>1618</v>
      </c>
      <c r="G579" s="37" t="s">
        <v>1619</v>
      </c>
      <c r="H579" s="37" t="s">
        <v>1620</v>
      </c>
      <c r="I579" s="38"/>
      <c r="J579" s="39">
        <v>0</v>
      </c>
      <c r="K579" s="39">
        <v>0</v>
      </c>
      <c r="L579" s="39">
        <v>0</v>
      </c>
      <c r="M579" s="44">
        <f>SUM(テーブル22[[#This Row],[1月]:[3月]])</f>
        <v>0</v>
      </c>
      <c r="N579" s="41"/>
      <c r="O579" s="39"/>
      <c r="P5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79" s="42">
        <v>570</v>
      </c>
      <c r="R579" s="42">
        <v>0</v>
      </c>
      <c r="S579" s="42">
        <v>0</v>
      </c>
      <c r="T579" s="42">
        <f>SUM(テーブル22[[#This Row],[4月]:[6月]])</f>
        <v>570</v>
      </c>
      <c r="U579" s="41"/>
      <c r="V579" s="42"/>
      <c r="W579" s="42">
        <f>IF(テーブル22[[#This Row],[1-3月残高]]="",テーブル22[[#This Row],[4-6月計]]-テーブル22[[#This Row],[入金額2]],IF(テーブル22[[#This Row],[1-3月残高]]&gt;0,テーブル22[[#This Row],[1-3月残高]]+テーブル22[[#This Row],[4-6月計]]-テーブル22[[#This Row],[入金額2]]))</f>
        <v>570</v>
      </c>
      <c r="X579" s="42"/>
      <c r="Y579" s="42"/>
      <c r="Z579" s="42"/>
      <c r="AA579" s="42">
        <f>SUM(テーブル22[[#This Row],[7月]:[9月]])</f>
        <v>0</v>
      </c>
      <c r="AB579" s="41"/>
      <c r="AC579" s="42"/>
      <c r="AD579" s="42">
        <f>IF(テーブル22[[#This Row],[1-6月残高]]=0,テーブル22[[#This Row],[7-9月計]]-テーブル22[[#This Row],[入金額3]],IF(テーブル22[[#This Row],[1-6月残高]]&gt;0,テーブル22[[#This Row],[1-6月残高]]+テーブル22[[#This Row],[7-9月計]]-テーブル22[[#This Row],[入金額3]]))</f>
        <v>570</v>
      </c>
      <c r="AE579" s="42"/>
      <c r="AF579" s="42"/>
      <c r="AG579" s="42"/>
      <c r="AH579" s="42">
        <f>SUM(テーブル22[[#This Row],[10月]:[12月]])</f>
        <v>0</v>
      </c>
      <c r="AI579" s="41"/>
      <c r="AJ579" s="42"/>
      <c r="AK579" s="42">
        <f>IF(テーブル22[[#This Row],[1-9月残高]]=0,テーブル22[[#This Row],[10-12月計]]-テーブル22[[#This Row],[入金額4]],IF(テーブル22[[#This Row],[1-9月残高]]&gt;0,テーブル22[[#This Row],[1-9月残高]]+テーブル22[[#This Row],[10-12月計]]-テーブル22[[#This Row],[入金額4]]))</f>
        <v>570</v>
      </c>
      <c r="AL579" s="42">
        <f>SUM(テーブル22[[#This Row],[1-3月計]],テーブル22[[#This Row],[4-6月計]],テーブル22[[#This Row],[7-9月計]],テーブル22[[#This Row],[10-12月計]]-テーブル22[[#This Row],[入金合計]])</f>
        <v>570</v>
      </c>
      <c r="AM579" s="42">
        <f>SUM(テーブル22[[#This Row],[入金額]],テーブル22[[#This Row],[入金額2]],テーブル22[[#This Row],[入金額3]],テーブル22[[#This Row],[入金額4]])</f>
        <v>0</v>
      </c>
      <c r="AN579" s="38">
        <f t="shared" si="8"/>
        <v>570</v>
      </c>
    </row>
    <row r="580" spans="1:40" hidden="1" x14ac:dyDescent="0.15">
      <c r="A580" s="43">
        <v>3001</v>
      </c>
      <c r="B580" s="38"/>
      <c r="C580" s="43"/>
      <c r="D580" s="37" t="s">
        <v>391</v>
      </c>
      <c r="E580" s="37"/>
      <c r="F580" s="37"/>
      <c r="G580" s="37"/>
      <c r="H580" s="37"/>
      <c r="I580" s="38"/>
      <c r="J580" s="39">
        <v>0</v>
      </c>
      <c r="K580" s="39">
        <v>0</v>
      </c>
      <c r="L580" s="39">
        <v>0</v>
      </c>
      <c r="M580" s="44">
        <f>SUM(テーブル22[[#This Row],[1月]:[3月]])</f>
        <v>0</v>
      </c>
      <c r="N580" s="41"/>
      <c r="O580" s="39"/>
      <c r="P5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0" s="42">
        <v>0</v>
      </c>
      <c r="R580" s="42">
        <v>0</v>
      </c>
      <c r="S580" s="42">
        <v>0</v>
      </c>
      <c r="T580" s="42">
        <f>SUM(テーブル22[[#This Row],[4月]:[6月]])</f>
        <v>0</v>
      </c>
      <c r="U580" s="41"/>
      <c r="V580" s="42"/>
      <c r="W580" s="42">
        <f>IF(テーブル22[[#This Row],[1-3月残高]]="",テーブル22[[#This Row],[4-6月計]]-テーブル22[[#This Row],[入金額2]],IF(テーブル22[[#This Row],[1-3月残高]]&gt;0,テーブル22[[#This Row],[1-3月残高]]+テーブル22[[#This Row],[4-6月計]]-テーブル22[[#This Row],[入金額2]]))</f>
        <v>0</v>
      </c>
      <c r="X580" s="42"/>
      <c r="Y580" s="42"/>
      <c r="Z580" s="42"/>
      <c r="AA580" s="42">
        <f>SUM(テーブル22[[#This Row],[7月]:[9月]])</f>
        <v>0</v>
      </c>
      <c r="AB580" s="41"/>
      <c r="AC580" s="42"/>
      <c r="AD580" s="42">
        <f>IF(テーブル22[[#This Row],[1-6月残高]]=0,テーブル22[[#This Row],[7-9月計]]-テーブル22[[#This Row],[入金額3]],IF(テーブル22[[#This Row],[1-6月残高]]&gt;0,テーブル22[[#This Row],[1-6月残高]]+テーブル22[[#This Row],[7-9月計]]-テーブル22[[#This Row],[入金額3]]))</f>
        <v>0</v>
      </c>
      <c r="AE580" s="42"/>
      <c r="AF580" s="42"/>
      <c r="AG580" s="42"/>
      <c r="AH580" s="42">
        <f>SUM(テーブル22[[#This Row],[10月]:[12月]])</f>
        <v>0</v>
      </c>
      <c r="AI580" s="41"/>
      <c r="AJ580" s="42"/>
      <c r="AK580" s="42">
        <f>IF(テーブル22[[#This Row],[1-9月残高]]=0,テーブル22[[#This Row],[10-12月計]]-テーブル22[[#This Row],[入金額4]],IF(テーブル22[[#This Row],[1-9月残高]]&gt;0,テーブル22[[#This Row],[1-9月残高]]+テーブル22[[#This Row],[10-12月計]]-テーブル22[[#This Row],[入金額4]]))</f>
        <v>0</v>
      </c>
      <c r="AL580" s="42">
        <f>SUM(テーブル22[[#This Row],[1-3月計]],テーブル22[[#This Row],[4-6月計]],テーブル22[[#This Row],[7-9月計]],テーブル22[[#This Row],[10-12月計]]-テーブル22[[#This Row],[入金合計]])</f>
        <v>0</v>
      </c>
      <c r="AM580" s="42">
        <f>SUM(テーブル22[[#This Row],[入金額]],テーブル22[[#This Row],[入金額2]],テーブル22[[#This Row],[入金額3]],テーブル22[[#This Row],[入金額4]])</f>
        <v>0</v>
      </c>
      <c r="AN580" s="38">
        <f t="shared" si="8"/>
        <v>0</v>
      </c>
    </row>
    <row r="581" spans="1:40" hidden="1" x14ac:dyDescent="0.15">
      <c r="A581" s="43">
        <v>3002</v>
      </c>
      <c r="B581" s="38"/>
      <c r="C581" s="43"/>
      <c r="D581" s="37" t="s">
        <v>1621</v>
      </c>
      <c r="E581" s="37"/>
      <c r="F581" s="37"/>
      <c r="G581" s="37"/>
      <c r="H581" s="37"/>
      <c r="I581" s="38"/>
      <c r="J581" s="39">
        <v>0</v>
      </c>
      <c r="K581" s="39">
        <v>0</v>
      </c>
      <c r="L581" s="39">
        <v>0</v>
      </c>
      <c r="M581" s="44">
        <f>SUM(テーブル22[[#This Row],[1月]:[3月]])</f>
        <v>0</v>
      </c>
      <c r="N581" s="41"/>
      <c r="O581" s="39"/>
      <c r="P58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1" s="42">
        <v>0</v>
      </c>
      <c r="R581" s="42">
        <v>0</v>
      </c>
      <c r="S581" s="42">
        <v>0</v>
      </c>
      <c r="T581" s="42">
        <f>SUM(テーブル22[[#This Row],[4月]:[6月]])</f>
        <v>0</v>
      </c>
      <c r="U581" s="41"/>
      <c r="V581" s="42"/>
      <c r="W581" s="42">
        <f>IF(テーブル22[[#This Row],[1-3月残高]]="",テーブル22[[#This Row],[4-6月計]]-テーブル22[[#This Row],[入金額2]],IF(テーブル22[[#This Row],[1-3月残高]]&gt;0,テーブル22[[#This Row],[1-3月残高]]+テーブル22[[#This Row],[4-6月計]]-テーブル22[[#This Row],[入金額2]]))</f>
        <v>0</v>
      </c>
      <c r="X581" s="42"/>
      <c r="Y581" s="42"/>
      <c r="Z581" s="42"/>
      <c r="AA581" s="42">
        <f>SUM(テーブル22[[#This Row],[7月]:[9月]])</f>
        <v>0</v>
      </c>
      <c r="AB581" s="41"/>
      <c r="AC581" s="42"/>
      <c r="AD581" s="42">
        <f>IF(テーブル22[[#This Row],[1-6月残高]]=0,テーブル22[[#This Row],[7-9月計]]-テーブル22[[#This Row],[入金額3]],IF(テーブル22[[#This Row],[1-6月残高]]&gt;0,テーブル22[[#This Row],[1-6月残高]]+テーブル22[[#This Row],[7-9月計]]-テーブル22[[#This Row],[入金額3]]))</f>
        <v>0</v>
      </c>
      <c r="AE581" s="42"/>
      <c r="AF581" s="42"/>
      <c r="AG581" s="42"/>
      <c r="AH581" s="42">
        <f>SUM(テーブル22[[#This Row],[10月]:[12月]])</f>
        <v>0</v>
      </c>
      <c r="AI581" s="41"/>
      <c r="AJ581" s="42"/>
      <c r="AK581" s="42">
        <f>IF(テーブル22[[#This Row],[1-9月残高]]=0,テーブル22[[#This Row],[10-12月計]]-テーブル22[[#This Row],[入金額4]],IF(テーブル22[[#This Row],[1-9月残高]]&gt;0,テーブル22[[#This Row],[1-9月残高]]+テーブル22[[#This Row],[10-12月計]]-テーブル22[[#This Row],[入金額4]]))</f>
        <v>0</v>
      </c>
      <c r="AL581" s="42">
        <f>SUM(テーブル22[[#This Row],[1-3月計]],テーブル22[[#This Row],[4-6月計]],テーブル22[[#This Row],[7-9月計]],テーブル22[[#This Row],[10-12月計]]-テーブル22[[#This Row],[入金合計]])</f>
        <v>0</v>
      </c>
      <c r="AM581" s="42">
        <f>SUM(テーブル22[[#This Row],[入金額]],テーブル22[[#This Row],[入金額2]],テーブル22[[#This Row],[入金額3]],テーブル22[[#This Row],[入金額4]])</f>
        <v>0</v>
      </c>
      <c r="AN581" s="38">
        <f t="shared" si="8"/>
        <v>0</v>
      </c>
    </row>
    <row r="582" spans="1:40" hidden="1" x14ac:dyDescent="0.15">
      <c r="A582" s="43">
        <v>3003</v>
      </c>
      <c r="B582" s="38"/>
      <c r="C582" s="43"/>
      <c r="D582" s="37" t="s">
        <v>1622</v>
      </c>
      <c r="E582" s="37"/>
      <c r="F582" s="37"/>
      <c r="G582" s="37"/>
      <c r="H582" s="37"/>
      <c r="I582" s="38"/>
      <c r="J582" s="39">
        <v>0</v>
      </c>
      <c r="K582" s="39">
        <v>0</v>
      </c>
      <c r="L582" s="39">
        <v>0</v>
      </c>
      <c r="M582" s="44">
        <f>SUM(テーブル22[[#This Row],[1月]:[3月]])</f>
        <v>0</v>
      </c>
      <c r="N582" s="41"/>
      <c r="O582" s="39"/>
      <c r="P5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2" s="42">
        <v>0</v>
      </c>
      <c r="R582" s="42">
        <v>0</v>
      </c>
      <c r="S582" s="42">
        <v>0</v>
      </c>
      <c r="T582" s="42">
        <f>SUM(テーブル22[[#This Row],[4月]:[6月]])</f>
        <v>0</v>
      </c>
      <c r="U582" s="41"/>
      <c r="V582" s="42"/>
      <c r="W582" s="42">
        <f>IF(テーブル22[[#This Row],[1-3月残高]]="",テーブル22[[#This Row],[4-6月計]]-テーブル22[[#This Row],[入金額2]],IF(テーブル22[[#This Row],[1-3月残高]]&gt;0,テーブル22[[#This Row],[1-3月残高]]+テーブル22[[#This Row],[4-6月計]]-テーブル22[[#This Row],[入金額2]]))</f>
        <v>0</v>
      </c>
      <c r="X582" s="42"/>
      <c r="Y582" s="42"/>
      <c r="Z582" s="42"/>
      <c r="AA582" s="42">
        <f>SUM(テーブル22[[#This Row],[7月]:[9月]])</f>
        <v>0</v>
      </c>
      <c r="AB582" s="41"/>
      <c r="AC582" s="42"/>
      <c r="AD582" s="42">
        <f>IF(テーブル22[[#This Row],[1-6月残高]]=0,テーブル22[[#This Row],[7-9月計]]-テーブル22[[#This Row],[入金額3]],IF(テーブル22[[#This Row],[1-6月残高]]&gt;0,テーブル22[[#This Row],[1-6月残高]]+テーブル22[[#This Row],[7-9月計]]-テーブル22[[#This Row],[入金額3]]))</f>
        <v>0</v>
      </c>
      <c r="AE582" s="42"/>
      <c r="AF582" s="42"/>
      <c r="AG582" s="42"/>
      <c r="AH582" s="42">
        <f>SUM(テーブル22[[#This Row],[10月]:[12月]])</f>
        <v>0</v>
      </c>
      <c r="AI582" s="41"/>
      <c r="AJ582" s="42"/>
      <c r="AK582" s="42">
        <f>IF(テーブル22[[#This Row],[1-9月残高]]=0,テーブル22[[#This Row],[10-12月計]]-テーブル22[[#This Row],[入金額4]],IF(テーブル22[[#This Row],[1-9月残高]]&gt;0,テーブル22[[#This Row],[1-9月残高]]+テーブル22[[#This Row],[10-12月計]]-テーブル22[[#This Row],[入金額4]]))</f>
        <v>0</v>
      </c>
      <c r="AL582" s="42">
        <f>SUM(テーブル22[[#This Row],[1-3月計]],テーブル22[[#This Row],[4-6月計]],テーブル22[[#This Row],[7-9月計]],テーブル22[[#This Row],[10-12月計]]-テーブル22[[#This Row],[入金合計]])</f>
        <v>0</v>
      </c>
      <c r="AM582" s="42">
        <f>SUM(テーブル22[[#This Row],[入金額]],テーブル22[[#This Row],[入金額2]],テーブル22[[#This Row],[入金額3]],テーブル22[[#This Row],[入金額4]])</f>
        <v>0</v>
      </c>
      <c r="AN582" s="38">
        <f t="shared" si="8"/>
        <v>0</v>
      </c>
    </row>
    <row r="583" spans="1:40" hidden="1" x14ac:dyDescent="0.15">
      <c r="A583" s="43">
        <v>3004</v>
      </c>
      <c r="B583" s="38"/>
      <c r="C583" s="43"/>
      <c r="D583" s="37" t="s">
        <v>392</v>
      </c>
      <c r="E583" s="37" t="s">
        <v>1623</v>
      </c>
      <c r="F583" s="37" t="s">
        <v>1624</v>
      </c>
      <c r="G583" s="37" t="s">
        <v>392</v>
      </c>
      <c r="H583" s="37"/>
      <c r="I583" s="38"/>
      <c r="J583" s="39">
        <v>0</v>
      </c>
      <c r="K583" s="39">
        <v>0</v>
      </c>
      <c r="L583" s="39">
        <v>0</v>
      </c>
      <c r="M583" s="44">
        <f>SUM(テーブル22[[#This Row],[1月]:[3月]])</f>
        <v>0</v>
      </c>
      <c r="N583" s="41"/>
      <c r="O583" s="39"/>
      <c r="P5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3" s="42">
        <v>0</v>
      </c>
      <c r="R583" s="42">
        <v>0</v>
      </c>
      <c r="S583" s="42">
        <v>0</v>
      </c>
      <c r="T583" s="42">
        <f>SUM(テーブル22[[#This Row],[4月]:[6月]])</f>
        <v>0</v>
      </c>
      <c r="U583" s="41"/>
      <c r="V583" s="42"/>
      <c r="W583" s="42">
        <f>IF(テーブル22[[#This Row],[1-3月残高]]="",テーブル22[[#This Row],[4-6月計]]-テーブル22[[#This Row],[入金額2]],IF(テーブル22[[#This Row],[1-3月残高]]&gt;0,テーブル22[[#This Row],[1-3月残高]]+テーブル22[[#This Row],[4-6月計]]-テーブル22[[#This Row],[入金額2]]))</f>
        <v>0</v>
      </c>
      <c r="X583" s="42"/>
      <c r="Y583" s="42"/>
      <c r="Z583" s="42"/>
      <c r="AA583" s="42">
        <f>SUM(テーブル22[[#This Row],[7月]:[9月]])</f>
        <v>0</v>
      </c>
      <c r="AB583" s="41"/>
      <c r="AC583" s="42"/>
      <c r="AD583" s="42">
        <f>IF(テーブル22[[#This Row],[1-6月残高]]=0,テーブル22[[#This Row],[7-9月計]]-テーブル22[[#This Row],[入金額3]],IF(テーブル22[[#This Row],[1-6月残高]]&gt;0,テーブル22[[#This Row],[1-6月残高]]+テーブル22[[#This Row],[7-9月計]]-テーブル22[[#This Row],[入金額3]]))</f>
        <v>0</v>
      </c>
      <c r="AE583" s="42"/>
      <c r="AF583" s="42"/>
      <c r="AG583" s="42"/>
      <c r="AH583" s="42">
        <f>SUM(テーブル22[[#This Row],[10月]:[12月]])</f>
        <v>0</v>
      </c>
      <c r="AI583" s="41"/>
      <c r="AJ583" s="42"/>
      <c r="AK583" s="42">
        <f>IF(テーブル22[[#This Row],[1-9月残高]]=0,テーブル22[[#This Row],[10-12月計]]-テーブル22[[#This Row],[入金額4]],IF(テーブル22[[#This Row],[1-9月残高]]&gt;0,テーブル22[[#This Row],[1-9月残高]]+テーブル22[[#This Row],[10-12月計]]-テーブル22[[#This Row],[入金額4]]))</f>
        <v>0</v>
      </c>
      <c r="AL583" s="42">
        <f>SUM(テーブル22[[#This Row],[1-3月計]],テーブル22[[#This Row],[4-6月計]],テーブル22[[#This Row],[7-9月計]],テーブル22[[#This Row],[10-12月計]]-テーブル22[[#This Row],[入金合計]])</f>
        <v>0</v>
      </c>
      <c r="AM583" s="42">
        <f>SUM(テーブル22[[#This Row],[入金額]],テーブル22[[#This Row],[入金額2]],テーブル22[[#This Row],[入金額3]],テーブル22[[#This Row],[入金額4]])</f>
        <v>0</v>
      </c>
      <c r="AN583" s="38">
        <f t="shared" si="8"/>
        <v>0</v>
      </c>
    </row>
    <row r="584" spans="1:40" s="4" customFormat="1" hidden="1" x14ac:dyDescent="0.15">
      <c r="A584" s="45">
        <v>3010</v>
      </c>
      <c r="B584" s="46" t="s">
        <v>1864</v>
      </c>
      <c r="C584" s="46"/>
      <c r="D584" s="46" t="s">
        <v>1625</v>
      </c>
      <c r="E584" s="37" t="s">
        <v>1626</v>
      </c>
      <c r="F584" s="37" t="s">
        <v>1627</v>
      </c>
      <c r="G584" s="37" t="s">
        <v>1628</v>
      </c>
      <c r="H584" s="37" t="s">
        <v>1629</v>
      </c>
      <c r="I584" s="46"/>
      <c r="J584" s="64">
        <v>0</v>
      </c>
      <c r="K584" s="64">
        <v>0</v>
      </c>
      <c r="L584" s="64">
        <v>0</v>
      </c>
      <c r="M584" s="49">
        <f>SUM(テーブル22[[#This Row],[1月]:[3月]])</f>
        <v>0</v>
      </c>
      <c r="N584" s="52"/>
      <c r="O584" s="48"/>
      <c r="P584"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4" s="51">
        <v>0</v>
      </c>
      <c r="R584" s="51">
        <v>1050</v>
      </c>
      <c r="S584" s="51">
        <v>0</v>
      </c>
      <c r="T584" s="51">
        <f>SUM(テーブル22[[#This Row],[4月]:[6月]])</f>
        <v>1050</v>
      </c>
      <c r="U584" s="52"/>
      <c r="V584" s="51"/>
      <c r="W584" s="51">
        <f>IF(テーブル22[[#This Row],[1-3月残高]]="",テーブル22[[#This Row],[4-6月計]]-テーブル22[[#This Row],[入金額2]],IF(テーブル22[[#This Row],[1-3月残高]]&gt;0,テーブル22[[#This Row],[1-3月残高]]+テーブル22[[#This Row],[4-6月計]]-テーブル22[[#This Row],[入金額2]]))</f>
        <v>1050</v>
      </c>
      <c r="X584" s="51"/>
      <c r="Y584" s="51"/>
      <c r="Z584" s="51"/>
      <c r="AA584" s="51">
        <f>SUM(テーブル22[[#This Row],[7月]:[9月]])</f>
        <v>0</v>
      </c>
      <c r="AB584" s="52"/>
      <c r="AC584" s="51"/>
      <c r="AD584" s="51">
        <f>IF(テーブル22[[#This Row],[1-6月残高]]=0,テーブル22[[#This Row],[7-9月計]]-テーブル22[[#This Row],[入金額3]],IF(テーブル22[[#This Row],[1-6月残高]]&gt;0,テーブル22[[#This Row],[1-6月残高]]+テーブル22[[#This Row],[7-9月計]]-テーブル22[[#This Row],[入金額3]]))</f>
        <v>1050</v>
      </c>
      <c r="AE584" s="51"/>
      <c r="AF584" s="51"/>
      <c r="AG584" s="51"/>
      <c r="AH584" s="51">
        <f>SUM(テーブル22[[#This Row],[10月]:[12月]])</f>
        <v>0</v>
      </c>
      <c r="AI584" s="52"/>
      <c r="AJ584" s="51"/>
      <c r="AK584" s="51">
        <f>IF(テーブル22[[#This Row],[1-9月残高]]=0,テーブル22[[#This Row],[10-12月計]]-テーブル22[[#This Row],[入金額4]],IF(テーブル22[[#This Row],[1-9月残高]]&gt;0,テーブル22[[#This Row],[1-9月残高]]+テーブル22[[#This Row],[10-12月計]]-テーブル22[[#This Row],[入金額4]]))</f>
        <v>1050</v>
      </c>
      <c r="AL584" s="51">
        <f>SUM(テーブル22[[#This Row],[1-3月計]],テーブル22[[#This Row],[4-6月計]],テーブル22[[#This Row],[7-9月計]],テーブル22[[#This Row],[10-12月計]]-テーブル22[[#This Row],[入金合計]])</f>
        <v>1050</v>
      </c>
      <c r="AM584" s="51">
        <f>SUM(テーブル22[[#This Row],[入金額]],テーブル22[[#This Row],[入金額2]],テーブル22[[#This Row],[入金額3]],テーブル22[[#This Row],[入金額4]])</f>
        <v>0</v>
      </c>
      <c r="AN584" s="46">
        <f t="shared" si="8"/>
        <v>1050</v>
      </c>
    </row>
    <row r="585" spans="1:40" hidden="1" x14ac:dyDescent="0.15">
      <c r="A585" s="43">
        <v>3011</v>
      </c>
      <c r="B585" s="38"/>
      <c r="C585" s="43"/>
      <c r="D585" s="37" t="s">
        <v>393</v>
      </c>
      <c r="E585" s="37" t="s">
        <v>203</v>
      </c>
      <c r="F585" s="37" t="s">
        <v>1630</v>
      </c>
      <c r="G585" s="37" t="s">
        <v>393</v>
      </c>
      <c r="H585" s="37" t="s">
        <v>1631</v>
      </c>
      <c r="I585" s="38"/>
      <c r="J585" s="39">
        <v>0</v>
      </c>
      <c r="K585" s="39">
        <v>0</v>
      </c>
      <c r="L585" s="39">
        <v>0</v>
      </c>
      <c r="M585" s="44">
        <f>SUM(テーブル22[[#This Row],[1月]:[3月]])</f>
        <v>0</v>
      </c>
      <c r="N585" s="41"/>
      <c r="O585" s="39"/>
      <c r="P5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5" s="42">
        <v>0</v>
      </c>
      <c r="R585" s="42">
        <v>0</v>
      </c>
      <c r="S585" s="42">
        <v>0</v>
      </c>
      <c r="T585" s="42">
        <f>SUM(テーブル22[[#This Row],[4月]:[6月]])</f>
        <v>0</v>
      </c>
      <c r="U585" s="41"/>
      <c r="V585" s="42"/>
      <c r="W585" s="42">
        <f>IF(テーブル22[[#This Row],[1-3月残高]]="",テーブル22[[#This Row],[4-6月計]]-テーブル22[[#This Row],[入金額2]],IF(テーブル22[[#This Row],[1-3月残高]]&gt;0,テーブル22[[#This Row],[1-3月残高]]+テーブル22[[#This Row],[4-6月計]]-テーブル22[[#This Row],[入金額2]]))</f>
        <v>0</v>
      </c>
      <c r="X585" s="42"/>
      <c r="Y585" s="42"/>
      <c r="Z585" s="42"/>
      <c r="AA585" s="42">
        <f>SUM(テーブル22[[#This Row],[7月]:[9月]])</f>
        <v>0</v>
      </c>
      <c r="AB585" s="41"/>
      <c r="AC585" s="42"/>
      <c r="AD585" s="42">
        <f>IF(テーブル22[[#This Row],[1-6月残高]]=0,テーブル22[[#This Row],[7-9月計]]-テーブル22[[#This Row],[入金額3]],IF(テーブル22[[#This Row],[1-6月残高]]&gt;0,テーブル22[[#This Row],[1-6月残高]]+テーブル22[[#This Row],[7-9月計]]-テーブル22[[#This Row],[入金額3]]))</f>
        <v>0</v>
      </c>
      <c r="AE585" s="42"/>
      <c r="AF585" s="42"/>
      <c r="AG585" s="42"/>
      <c r="AH585" s="42">
        <f>SUM(テーブル22[[#This Row],[10月]:[12月]])</f>
        <v>0</v>
      </c>
      <c r="AI585" s="41"/>
      <c r="AJ585" s="42"/>
      <c r="AK585" s="42">
        <f>IF(テーブル22[[#This Row],[1-9月残高]]=0,テーブル22[[#This Row],[10-12月計]]-テーブル22[[#This Row],[入金額4]],IF(テーブル22[[#This Row],[1-9月残高]]&gt;0,テーブル22[[#This Row],[1-9月残高]]+テーブル22[[#This Row],[10-12月計]]-テーブル22[[#This Row],[入金額4]]))</f>
        <v>0</v>
      </c>
      <c r="AL585" s="42">
        <f>SUM(テーブル22[[#This Row],[1-3月計]],テーブル22[[#This Row],[4-6月計]],テーブル22[[#This Row],[7-9月計]],テーブル22[[#This Row],[10-12月計]]-テーブル22[[#This Row],[入金合計]])</f>
        <v>0</v>
      </c>
      <c r="AM585" s="42">
        <f>SUM(テーブル22[[#This Row],[入金額]],テーブル22[[#This Row],[入金額2]],テーブル22[[#This Row],[入金額3]],テーブル22[[#This Row],[入金額4]])</f>
        <v>0</v>
      </c>
      <c r="AN585" s="38">
        <f t="shared" si="8"/>
        <v>0</v>
      </c>
    </row>
    <row r="586" spans="1:40" hidden="1" x14ac:dyDescent="0.15">
      <c r="A586" s="43">
        <v>3012</v>
      </c>
      <c r="B586" s="38"/>
      <c r="C586" s="43"/>
      <c r="D586" s="37" t="s">
        <v>1632</v>
      </c>
      <c r="E586" s="37" t="s">
        <v>221</v>
      </c>
      <c r="F586" s="37" t="s">
        <v>1633</v>
      </c>
      <c r="G586" s="37" t="s">
        <v>1632</v>
      </c>
      <c r="H586" s="37" t="s">
        <v>394</v>
      </c>
      <c r="I586" s="38"/>
      <c r="J586" s="39">
        <v>1950</v>
      </c>
      <c r="K586" s="39">
        <v>0</v>
      </c>
      <c r="L586" s="39">
        <v>360</v>
      </c>
      <c r="M586" s="44">
        <f>SUM(テーブル22[[#This Row],[1月]:[3月]])</f>
        <v>2310</v>
      </c>
      <c r="N586" s="41">
        <v>41394</v>
      </c>
      <c r="O586" s="39">
        <v>2310</v>
      </c>
      <c r="P5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6" s="42">
        <v>0</v>
      </c>
      <c r="R586" s="42">
        <v>0</v>
      </c>
      <c r="S586" s="42">
        <v>0</v>
      </c>
      <c r="T586" s="42">
        <f>SUM(テーブル22[[#This Row],[4月]:[6月]])</f>
        <v>0</v>
      </c>
      <c r="U586" s="41"/>
      <c r="V586" s="42"/>
      <c r="W586" s="42">
        <f>IF(テーブル22[[#This Row],[1-3月残高]]="",テーブル22[[#This Row],[4-6月計]]-テーブル22[[#This Row],[入金額2]],IF(テーブル22[[#This Row],[1-3月残高]]&gt;0,テーブル22[[#This Row],[1-3月残高]]+テーブル22[[#This Row],[4-6月計]]-テーブル22[[#This Row],[入金額2]]))</f>
        <v>0</v>
      </c>
      <c r="X586" s="42"/>
      <c r="Y586" s="42"/>
      <c r="Z586" s="42"/>
      <c r="AA586" s="42">
        <f>SUM(テーブル22[[#This Row],[7月]:[9月]])</f>
        <v>0</v>
      </c>
      <c r="AB586" s="41"/>
      <c r="AC586" s="42"/>
      <c r="AD586" s="42">
        <f>IF(テーブル22[[#This Row],[1-6月残高]]=0,テーブル22[[#This Row],[7-9月計]]-テーブル22[[#This Row],[入金額3]],IF(テーブル22[[#This Row],[1-6月残高]]&gt;0,テーブル22[[#This Row],[1-6月残高]]+テーブル22[[#This Row],[7-9月計]]-テーブル22[[#This Row],[入金額3]]))</f>
        <v>0</v>
      </c>
      <c r="AE586" s="42"/>
      <c r="AF586" s="42"/>
      <c r="AG586" s="42"/>
      <c r="AH586" s="42">
        <f>SUM(テーブル22[[#This Row],[10月]:[12月]])</f>
        <v>0</v>
      </c>
      <c r="AI586" s="41"/>
      <c r="AJ586" s="42"/>
      <c r="AK586" s="42">
        <f>IF(テーブル22[[#This Row],[1-9月残高]]=0,テーブル22[[#This Row],[10-12月計]]-テーブル22[[#This Row],[入金額4]],IF(テーブル22[[#This Row],[1-9月残高]]&gt;0,テーブル22[[#This Row],[1-9月残高]]+テーブル22[[#This Row],[10-12月計]]-テーブル22[[#This Row],[入金額4]]))</f>
        <v>0</v>
      </c>
      <c r="AL586" s="42">
        <f>SUM(テーブル22[[#This Row],[1-3月計]],テーブル22[[#This Row],[4-6月計]],テーブル22[[#This Row],[7-9月計]],テーブル22[[#This Row],[10-12月計]]-テーブル22[[#This Row],[入金合計]])</f>
        <v>0</v>
      </c>
      <c r="AM586" s="42">
        <f>SUM(テーブル22[[#This Row],[入金額]],テーブル22[[#This Row],[入金額2]],テーブル22[[#This Row],[入金額3]],テーブル22[[#This Row],[入金額4]])</f>
        <v>2310</v>
      </c>
      <c r="AN586" s="38">
        <f t="shared" si="8"/>
        <v>2310</v>
      </c>
    </row>
    <row r="587" spans="1:40" hidden="1" x14ac:dyDescent="0.15">
      <c r="A587" s="43">
        <v>3013</v>
      </c>
      <c r="B587" s="38"/>
      <c r="C587" s="43"/>
      <c r="D587" s="37" t="s">
        <v>467</v>
      </c>
      <c r="E587" s="37" t="s">
        <v>221</v>
      </c>
      <c r="F587" s="37" t="s">
        <v>1634</v>
      </c>
      <c r="G587" s="37" t="s">
        <v>467</v>
      </c>
      <c r="H587" s="37" t="s">
        <v>395</v>
      </c>
      <c r="I587" s="38"/>
      <c r="J587" s="39">
        <v>0</v>
      </c>
      <c r="K587" s="39">
        <v>1605</v>
      </c>
      <c r="L587" s="39">
        <v>0</v>
      </c>
      <c r="M587" s="44">
        <f>SUM(テーブル22[[#This Row],[1月]:[3月]])</f>
        <v>1605</v>
      </c>
      <c r="N587" s="41">
        <v>41376</v>
      </c>
      <c r="O587" s="39">
        <v>1605</v>
      </c>
      <c r="P58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7" s="42">
        <v>0</v>
      </c>
      <c r="R587" s="42">
        <v>0</v>
      </c>
      <c r="S587" s="42">
        <v>1320</v>
      </c>
      <c r="T587" s="42">
        <f>SUM(テーブル22[[#This Row],[4月]:[6月]])</f>
        <v>1320</v>
      </c>
      <c r="U587" s="41"/>
      <c r="V587" s="42"/>
      <c r="W587" s="42">
        <f>IF(テーブル22[[#This Row],[1-3月残高]]="",テーブル22[[#This Row],[4-6月計]]-テーブル22[[#This Row],[入金額2]],IF(テーブル22[[#This Row],[1-3月残高]]&gt;0,テーブル22[[#This Row],[1-3月残高]]+テーブル22[[#This Row],[4-6月計]]-テーブル22[[#This Row],[入金額2]]))</f>
        <v>1320</v>
      </c>
      <c r="X587" s="42"/>
      <c r="Y587" s="42"/>
      <c r="Z587" s="42"/>
      <c r="AA587" s="42">
        <f>SUM(テーブル22[[#This Row],[7月]:[9月]])</f>
        <v>0</v>
      </c>
      <c r="AB587" s="41"/>
      <c r="AC587" s="42"/>
      <c r="AD587" s="42">
        <f>IF(テーブル22[[#This Row],[1-6月残高]]=0,テーブル22[[#This Row],[7-9月計]]-テーブル22[[#This Row],[入金額3]],IF(テーブル22[[#This Row],[1-6月残高]]&gt;0,テーブル22[[#This Row],[1-6月残高]]+テーブル22[[#This Row],[7-9月計]]-テーブル22[[#This Row],[入金額3]]))</f>
        <v>1320</v>
      </c>
      <c r="AE587" s="42"/>
      <c r="AF587" s="42"/>
      <c r="AG587" s="42"/>
      <c r="AH587" s="42">
        <f>SUM(テーブル22[[#This Row],[10月]:[12月]])</f>
        <v>0</v>
      </c>
      <c r="AI587" s="41"/>
      <c r="AJ587" s="42"/>
      <c r="AK587" s="42">
        <f>IF(テーブル22[[#This Row],[1-9月残高]]=0,テーブル22[[#This Row],[10-12月計]]-テーブル22[[#This Row],[入金額4]],IF(テーブル22[[#This Row],[1-9月残高]]&gt;0,テーブル22[[#This Row],[1-9月残高]]+テーブル22[[#This Row],[10-12月計]]-テーブル22[[#This Row],[入金額4]]))</f>
        <v>1320</v>
      </c>
      <c r="AL587" s="42">
        <f>SUM(テーブル22[[#This Row],[1-3月計]],テーブル22[[#This Row],[4-6月計]],テーブル22[[#This Row],[7-9月計]],テーブル22[[#This Row],[10-12月計]]-テーブル22[[#This Row],[入金合計]])</f>
        <v>1320</v>
      </c>
      <c r="AM587" s="42">
        <f>SUM(テーブル22[[#This Row],[入金額]],テーブル22[[#This Row],[入金額2]],テーブル22[[#This Row],[入金額3]],テーブル22[[#This Row],[入金額4]])</f>
        <v>1605</v>
      </c>
      <c r="AN587" s="38">
        <f t="shared" si="8"/>
        <v>2925</v>
      </c>
    </row>
    <row r="588" spans="1:40" hidden="1" x14ac:dyDescent="0.15">
      <c r="A588" s="43">
        <v>3014</v>
      </c>
      <c r="B588" s="38"/>
      <c r="C588" s="43"/>
      <c r="D588" s="37" t="s">
        <v>47</v>
      </c>
      <c r="E588" s="37" t="s">
        <v>396</v>
      </c>
      <c r="F588" s="37" t="s">
        <v>1635</v>
      </c>
      <c r="G588" s="37" t="s">
        <v>46</v>
      </c>
      <c r="H588" s="37" t="s">
        <v>397</v>
      </c>
      <c r="I588" s="38"/>
      <c r="J588" s="39">
        <v>0</v>
      </c>
      <c r="K588" s="39">
        <v>0</v>
      </c>
      <c r="L588" s="39">
        <v>0</v>
      </c>
      <c r="M588" s="44">
        <f>SUM(テーブル22[[#This Row],[1月]:[3月]])</f>
        <v>0</v>
      </c>
      <c r="N588" s="41"/>
      <c r="O588" s="39"/>
      <c r="P58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8" s="42">
        <v>0</v>
      </c>
      <c r="R588" s="42">
        <v>0</v>
      </c>
      <c r="S588" s="42">
        <v>0</v>
      </c>
      <c r="T588" s="42">
        <f>SUM(テーブル22[[#This Row],[4月]:[6月]])</f>
        <v>0</v>
      </c>
      <c r="U588" s="41"/>
      <c r="V588" s="42"/>
      <c r="W588" s="42">
        <f>IF(テーブル22[[#This Row],[1-3月残高]]="",テーブル22[[#This Row],[4-6月計]]-テーブル22[[#This Row],[入金額2]],IF(テーブル22[[#This Row],[1-3月残高]]&gt;0,テーブル22[[#This Row],[1-3月残高]]+テーブル22[[#This Row],[4-6月計]]-テーブル22[[#This Row],[入金額2]]))</f>
        <v>0</v>
      </c>
      <c r="X588" s="42"/>
      <c r="Y588" s="42"/>
      <c r="Z588" s="42"/>
      <c r="AA588" s="42">
        <f>SUM(テーブル22[[#This Row],[7月]:[9月]])</f>
        <v>0</v>
      </c>
      <c r="AB588" s="41"/>
      <c r="AC588" s="42"/>
      <c r="AD588" s="42">
        <f>IF(テーブル22[[#This Row],[1-6月残高]]=0,テーブル22[[#This Row],[7-9月計]]-テーブル22[[#This Row],[入金額3]],IF(テーブル22[[#This Row],[1-6月残高]]&gt;0,テーブル22[[#This Row],[1-6月残高]]+テーブル22[[#This Row],[7-9月計]]-テーブル22[[#This Row],[入金額3]]))</f>
        <v>0</v>
      </c>
      <c r="AE588" s="42"/>
      <c r="AF588" s="42"/>
      <c r="AG588" s="42"/>
      <c r="AH588" s="42">
        <f>SUM(テーブル22[[#This Row],[10月]:[12月]])</f>
        <v>0</v>
      </c>
      <c r="AI588" s="41"/>
      <c r="AJ588" s="42"/>
      <c r="AK588" s="42">
        <f>IF(テーブル22[[#This Row],[1-9月残高]]=0,テーブル22[[#This Row],[10-12月計]]-テーブル22[[#This Row],[入金額4]],IF(テーブル22[[#This Row],[1-9月残高]]&gt;0,テーブル22[[#This Row],[1-9月残高]]+テーブル22[[#This Row],[10-12月計]]-テーブル22[[#This Row],[入金額4]]))</f>
        <v>0</v>
      </c>
      <c r="AL588" s="42">
        <f>SUM(テーブル22[[#This Row],[1-3月計]],テーブル22[[#This Row],[4-6月計]],テーブル22[[#This Row],[7-9月計]],テーブル22[[#This Row],[10-12月計]]-テーブル22[[#This Row],[入金合計]])</f>
        <v>0</v>
      </c>
      <c r="AM588" s="42">
        <f>SUM(テーブル22[[#This Row],[入金額]],テーブル22[[#This Row],[入金額2]],テーブル22[[#This Row],[入金額3]],テーブル22[[#This Row],[入金額4]])</f>
        <v>0</v>
      </c>
      <c r="AN588" s="38">
        <f t="shared" si="8"/>
        <v>0</v>
      </c>
    </row>
    <row r="589" spans="1:40" s="4" customFormat="1" hidden="1" x14ac:dyDescent="0.15">
      <c r="A589" s="45">
        <v>3015</v>
      </c>
      <c r="B589" s="6" t="s">
        <v>1864</v>
      </c>
      <c r="C589" s="46"/>
      <c r="D589" s="46" t="s">
        <v>1636</v>
      </c>
      <c r="E589" s="37" t="s">
        <v>221</v>
      </c>
      <c r="F589" s="37" t="s">
        <v>1637</v>
      </c>
      <c r="G589" s="37" t="s">
        <v>1638</v>
      </c>
      <c r="H589" s="37" t="s">
        <v>398</v>
      </c>
      <c r="I589" s="46"/>
      <c r="J589" s="64">
        <v>0</v>
      </c>
      <c r="K589" s="64">
        <v>0</v>
      </c>
      <c r="L589" s="64">
        <v>0</v>
      </c>
      <c r="M589" s="49">
        <f>SUM(テーブル22[[#This Row],[1月]:[3月]])</f>
        <v>0</v>
      </c>
      <c r="N589" s="52"/>
      <c r="O589" s="48"/>
      <c r="P589"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89" s="51">
        <v>0</v>
      </c>
      <c r="R589" s="51">
        <v>0</v>
      </c>
      <c r="S589" s="51">
        <v>0</v>
      </c>
      <c r="T589" s="51">
        <f>SUM(テーブル22[[#This Row],[4月]:[6月]])</f>
        <v>0</v>
      </c>
      <c r="U589" s="52"/>
      <c r="V589" s="51"/>
      <c r="W589" s="51">
        <f>IF(テーブル22[[#This Row],[1-3月残高]]="",テーブル22[[#This Row],[4-6月計]]-テーブル22[[#This Row],[入金額2]],IF(テーブル22[[#This Row],[1-3月残高]]&gt;0,テーブル22[[#This Row],[1-3月残高]]+テーブル22[[#This Row],[4-6月計]]-テーブル22[[#This Row],[入金額2]]))</f>
        <v>0</v>
      </c>
      <c r="X589" s="51"/>
      <c r="Y589" s="51"/>
      <c r="Z589" s="51"/>
      <c r="AA589" s="51">
        <f>SUM(テーブル22[[#This Row],[7月]:[9月]])</f>
        <v>0</v>
      </c>
      <c r="AB589" s="52"/>
      <c r="AC589" s="51"/>
      <c r="AD589" s="51">
        <f>IF(テーブル22[[#This Row],[1-6月残高]]=0,テーブル22[[#This Row],[7-9月計]]-テーブル22[[#This Row],[入金額3]],IF(テーブル22[[#This Row],[1-6月残高]]&gt;0,テーブル22[[#This Row],[1-6月残高]]+テーブル22[[#This Row],[7-9月計]]-テーブル22[[#This Row],[入金額3]]))</f>
        <v>0</v>
      </c>
      <c r="AE589" s="51"/>
      <c r="AF589" s="51"/>
      <c r="AG589" s="51"/>
      <c r="AH589" s="51">
        <f>SUM(テーブル22[[#This Row],[10月]:[12月]])</f>
        <v>0</v>
      </c>
      <c r="AI589" s="52"/>
      <c r="AJ589" s="51"/>
      <c r="AK589" s="51">
        <f>IF(テーブル22[[#This Row],[1-9月残高]]=0,テーブル22[[#This Row],[10-12月計]]-テーブル22[[#This Row],[入金額4]],IF(テーブル22[[#This Row],[1-9月残高]]&gt;0,テーブル22[[#This Row],[1-9月残高]]+テーブル22[[#This Row],[10-12月計]]-テーブル22[[#This Row],[入金額4]]))</f>
        <v>0</v>
      </c>
      <c r="AL589" s="51">
        <f>SUM(テーブル22[[#This Row],[1-3月計]],テーブル22[[#This Row],[4-6月計]],テーブル22[[#This Row],[7-9月計]],テーブル22[[#This Row],[10-12月計]]-テーブル22[[#This Row],[入金合計]])</f>
        <v>0</v>
      </c>
      <c r="AM589" s="51">
        <f>SUM(テーブル22[[#This Row],[入金額]],テーブル22[[#This Row],[入金額2]],テーブル22[[#This Row],[入金額3]],テーブル22[[#This Row],[入金額4]])</f>
        <v>0</v>
      </c>
      <c r="AN589" s="46">
        <f t="shared" ref="AN589:AN656" si="9">M589+T589+AA589+AH589</f>
        <v>0</v>
      </c>
    </row>
    <row r="590" spans="1:40" hidden="1" x14ac:dyDescent="0.15">
      <c r="A590" s="45">
        <v>3016</v>
      </c>
      <c r="B590" s="6" t="s">
        <v>515</v>
      </c>
      <c r="C590" s="45"/>
      <c r="D590" s="46" t="s">
        <v>1639</v>
      </c>
      <c r="E590" s="46" t="s">
        <v>221</v>
      </c>
      <c r="F590" s="46" t="s">
        <v>1640</v>
      </c>
      <c r="G590" s="46" t="s">
        <v>1641</v>
      </c>
      <c r="H590" s="46" t="s">
        <v>1642</v>
      </c>
      <c r="I590" s="46"/>
      <c r="J590" s="48">
        <v>0</v>
      </c>
      <c r="K590" s="48">
        <v>0</v>
      </c>
      <c r="L590" s="48">
        <v>0</v>
      </c>
      <c r="M590" s="49">
        <f>SUM(テーブル22[[#This Row],[1月]:[3月]])</f>
        <v>0</v>
      </c>
      <c r="N590" s="52"/>
      <c r="O590" s="48"/>
      <c r="P59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0" s="51">
        <v>0</v>
      </c>
      <c r="R590" s="51">
        <v>0</v>
      </c>
      <c r="S590" s="51">
        <v>0</v>
      </c>
      <c r="T590" s="51">
        <f>SUM(テーブル22[[#This Row],[4月]:[6月]])</f>
        <v>0</v>
      </c>
      <c r="U590" s="52"/>
      <c r="V590" s="51"/>
      <c r="W590" s="51">
        <f>IF(テーブル22[[#This Row],[1-3月残高]]="",テーブル22[[#This Row],[4-6月計]]-テーブル22[[#This Row],[入金額2]],IF(テーブル22[[#This Row],[1-3月残高]]&gt;0,テーブル22[[#This Row],[1-3月残高]]+テーブル22[[#This Row],[4-6月計]]-テーブル22[[#This Row],[入金額2]]))</f>
        <v>0</v>
      </c>
      <c r="X590" s="51"/>
      <c r="Y590" s="51"/>
      <c r="Z590" s="51"/>
      <c r="AA590" s="51">
        <f>SUM(テーブル22[[#This Row],[7月]:[9月]])</f>
        <v>0</v>
      </c>
      <c r="AB590" s="52"/>
      <c r="AC590" s="51"/>
      <c r="AD590" s="51">
        <f>IF(テーブル22[[#This Row],[1-6月残高]]=0,テーブル22[[#This Row],[7-9月計]]-テーブル22[[#This Row],[入金額3]],IF(テーブル22[[#This Row],[1-6月残高]]&gt;0,テーブル22[[#This Row],[1-6月残高]]+テーブル22[[#This Row],[7-9月計]]-テーブル22[[#This Row],[入金額3]]))</f>
        <v>0</v>
      </c>
      <c r="AE590" s="51"/>
      <c r="AF590" s="51"/>
      <c r="AG590" s="51"/>
      <c r="AH590" s="51">
        <f>SUM(テーブル22[[#This Row],[10月]:[12月]])</f>
        <v>0</v>
      </c>
      <c r="AI590" s="52"/>
      <c r="AJ590" s="51"/>
      <c r="AK590" s="51">
        <f>IF(テーブル22[[#This Row],[1-9月残高]]=0,テーブル22[[#This Row],[10-12月計]]-テーブル22[[#This Row],[入金額4]],IF(テーブル22[[#This Row],[1-9月残高]]&gt;0,テーブル22[[#This Row],[1-9月残高]]+テーブル22[[#This Row],[10-12月計]]-テーブル22[[#This Row],[入金額4]]))</f>
        <v>0</v>
      </c>
      <c r="AL590" s="51">
        <f>SUM(テーブル22[[#This Row],[1-3月計]],テーブル22[[#This Row],[4-6月計]],テーブル22[[#This Row],[7-9月計]],テーブル22[[#This Row],[10-12月計]]-テーブル22[[#This Row],[入金合計]])</f>
        <v>0</v>
      </c>
      <c r="AM590" s="51">
        <f>SUM(テーブル22[[#This Row],[入金額]],テーブル22[[#This Row],[入金額2]],テーブル22[[#This Row],[入金額3]],テーブル22[[#This Row],[入金額4]])</f>
        <v>0</v>
      </c>
      <c r="AN590" s="46">
        <f t="shared" si="9"/>
        <v>0</v>
      </c>
    </row>
    <row r="591" spans="1:40" hidden="1" x14ac:dyDescent="0.15">
      <c r="A591" s="43">
        <v>3017</v>
      </c>
      <c r="B591" s="38"/>
      <c r="C591" s="43"/>
      <c r="D591" s="37" t="s">
        <v>1643</v>
      </c>
      <c r="E591" s="37" t="s">
        <v>399</v>
      </c>
      <c r="F591" s="37" t="s">
        <v>1644</v>
      </c>
      <c r="G591" s="37" t="s">
        <v>1645</v>
      </c>
      <c r="H591" s="37" t="s">
        <v>1646</v>
      </c>
      <c r="I591" s="38"/>
      <c r="J591" s="39">
        <v>0</v>
      </c>
      <c r="K591" s="39">
        <v>0</v>
      </c>
      <c r="L591" s="39">
        <v>0</v>
      </c>
      <c r="M591" s="44">
        <f>SUM(テーブル22[[#This Row],[1月]:[3月]])</f>
        <v>0</v>
      </c>
      <c r="N591" s="41"/>
      <c r="O591" s="39"/>
      <c r="P59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1" s="42">
        <v>0</v>
      </c>
      <c r="R591" s="42">
        <v>0</v>
      </c>
      <c r="S591" s="42">
        <v>0</v>
      </c>
      <c r="T591" s="42">
        <f>SUM(テーブル22[[#This Row],[4月]:[6月]])</f>
        <v>0</v>
      </c>
      <c r="U591" s="41"/>
      <c r="V591" s="42"/>
      <c r="W591" s="42">
        <f>IF(テーブル22[[#This Row],[1-3月残高]]="",テーブル22[[#This Row],[4-6月計]]-テーブル22[[#This Row],[入金額2]],IF(テーブル22[[#This Row],[1-3月残高]]&gt;0,テーブル22[[#This Row],[1-3月残高]]+テーブル22[[#This Row],[4-6月計]]-テーブル22[[#This Row],[入金額2]]))</f>
        <v>0</v>
      </c>
      <c r="X591" s="42"/>
      <c r="Y591" s="42"/>
      <c r="Z591" s="42"/>
      <c r="AA591" s="42">
        <f>SUM(テーブル22[[#This Row],[7月]:[9月]])</f>
        <v>0</v>
      </c>
      <c r="AB591" s="41"/>
      <c r="AC591" s="42"/>
      <c r="AD591" s="42">
        <f>IF(テーブル22[[#This Row],[1-6月残高]]=0,テーブル22[[#This Row],[7-9月計]]-テーブル22[[#This Row],[入金額3]],IF(テーブル22[[#This Row],[1-6月残高]]&gt;0,テーブル22[[#This Row],[1-6月残高]]+テーブル22[[#This Row],[7-9月計]]-テーブル22[[#This Row],[入金額3]]))</f>
        <v>0</v>
      </c>
      <c r="AE591" s="42"/>
      <c r="AF591" s="42"/>
      <c r="AG591" s="42"/>
      <c r="AH591" s="42">
        <f>SUM(テーブル22[[#This Row],[10月]:[12月]])</f>
        <v>0</v>
      </c>
      <c r="AI591" s="41"/>
      <c r="AJ591" s="42"/>
      <c r="AK591" s="42">
        <f>IF(テーブル22[[#This Row],[1-9月残高]]=0,テーブル22[[#This Row],[10-12月計]]-テーブル22[[#This Row],[入金額4]],IF(テーブル22[[#This Row],[1-9月残高]]&gt;0,テーブル22[[#This Row],[1-9月残高]]+テーブル22[[#This Row],[10-12月計]]-テーブル22[[#This Row],[入金額4]]))</f>
        <v>0</v>
      </c>
      <c r="AL591" s="42">
        <f>SUM(テーブル22[[#This Row],[1-3月計]],テーブル22[[#This Row],[4-6月計]],テーブル22[[#This Row],[7-9月計]],テーブル22[[#This Row],[10-12月計]]-テーブル22[[#This Row],[入金合計]])</f>
        <v>0</v>
      </c>
      <c r="AM591" s="42">
        <f>SUM(テーブル22[[#This Row],[入金額]],テーブル22[[#This Row],[入金額2]],テーブル22[[#This Row],[入金額3]],テーブル22[[#This Row],[入金額4]])</f>
        <v>0</v>
      </c>
      <c r="AN591" s="38">
        <f t="shared" si="9"/>
        <v>0</v>
      </c>
    </row>
    <row r="592" spans="1:40" hidden="1" x14ac:dyDescent="0.15">
      <c r="A592" s="43">
        <v>3018</v>
      </c>
      <c r="B592" s="38"/>
      <c r="C592" s="43"/>
      <c r="D592" s="37" t="s">
        <v>1647</v>
      </c>
      <c r="E592" s="37" t="s">
        <v>400</v>
      </c>
      <c r="F592" s="37" t="s">
        <v>1648</v>
      </c>
      <c r="G592" s="37" t="s">
        <v>1649</v>
      </c>
      <c r="H592" s="37" t="s">
        <v>1650</v>
      </c>
      <c r="I592" s="38"/>
      <c r="J592" s="39">
        <v>1650</v>
      </c>
      <c r="K592" s="39">
        <v>555</v>
      </c>
      <c r="L592" s="39">
        <v>1110</v>
      </c>
      <c r="M592" s="44">
        <f>SUM(テーブル22[[#This Row],[1月]:[3月]])</f>
        <v>3315</v>
      </c>
      <c r="N592" s="41">
        <v>41394</v>
      </c>
      <c r="O592" s="39">
        <v>3315</v>
      </c>
      <c r="P59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2" s="42">
        <v>765</v>
      </c>
      <c r="R592" s="42">
        <v>1950</v>
      </c>
      <c r="S592" s="42">
        <v>870</v>
      </c>
      <c r="T592" s="42">
        <f>SUM(テーブル22[[#This Row],[4月]:[6月]])</f>
        <v>3585</v>
      </c>
      <c r="U592" s="41"/>
      <c r="V592" s="42"/>
      <c r="W592" s="42">
        <f>IF(テーブル22[[#This Row],[1-3月残高]]="",テーブル22[[#This Row],[4-6月計]]-テーブル22[[#This Row],[入金額2]],IF(テーブル22[[#This Row],[1-3月残高]]&gt;0,テーブル22[[#This Row],[1-3月残高]]+テーブル22[[#This Row],[4-6月計]]-テーブル22[[#This Row],[入金額2]]))</f>
        <v>3585</v>
      </c>
      <c r="X592" s="42"/>
      <c r="Y592" s="42"/>
      <c r="Z592" s="42"/>
      <c r="AA592" s="42">
        <f>SUM(テーブル22[[#This Row],[7月]:[9月]])</f>
        <v>0</v>
      </c>
      <c r="AB592" s="41"/>
      <c r="AC592" s="42"/>
      <c r="AD592" s="42">
        <f>IF(テーブル22[[#This Row],[1-6月残高]]=0,テーブル22[[#This Row],[7-9月計]]-テーブル22[[#This Row],[入金額3]],IF(テーブル22[[#This Row],[1-6月残高]]&gt;0,テーブル22[[#This Row],[1-6月残高]]+テーブル22[[#This Row],[7-9月計]]-テーブル22[[#This Row],[入金額3]]))</f>
        <v>3585</v>
      </c>
      <c r="AE592" s="42"/>
      <c r="AF592" s="42"/>
      <c r="AG592" s="42"/>
      <c r="AH592" s="42">
        <f>SUM(テーブル22[[#This Row],[10月]:[12月]])</f>
        <v>0</v>
      </c>
      <c r="AI592" s="41"/>
      <c r="AJ592" s="42"/>
      <c r="AK592" s="42">
        <f>IF(テーブル22[[#This Row],[1-9月残高]]=0,テーブル22[[#This Row],[10-12月計]]-テーブル22[[#This Row],[入金額4]],IF(テーブル22[[#This Row],[1-9月残高]]&gt;0,テーブル22[[#This Row],[1-9月残高]]+テーブル22[[#This Row],[10-12月計]]-テーブル22[[#This Row],[入金額4]]))</f>
        <v>3585</v>
      </c>
      <c r="AL592" s="42">
        <f>SUM(テーブル22[[#This Row],[1-3月計]],テーブル22[[#This Row],[4-6月計]],テーブル22[[#This Row],[7-9月計]],テーブル22[[#This Row],[10-12月計]]-テーブル22[[#This Row],[入金合計]])</f>
        <v>3585</v>
      </c>
      <c r="AM592" s="42">
        <f>SUM(テーブル22[[#This Row],[入金額]],テーブル22[[#This Row],[入金額2]],テーブル22[[#This Row],[入金額3]],テーブル22[[#This Row],[入金額4]])</f>
        <v>3315</v>
      </c>
      <c r="AN592" s="38">
        <f t="shared" si="9"/>
        <v>6900</v>
      </c>
    </row>
    <row r="593" spans="1:40" s="4" customFormat="1" x14ac:dyDescent="0.15">
      <c r="A593" s="54">
        <v>3019</v>
      </c>
      <c r="B593" s="15" t="s">
        <v>1865</v>
      </c>
      <c r="C593" s="54" t="e">
        <v>#REF!</v>
      </c>
      <c r="D593" s="17" t="s">
        <v>424</v>
      </c>
      <c r="E593" s="37" t="s">
        <v>1651</v>
      </c>
      <c r="F593" s="37" t="s">
        <v>1652</v>
      </c>
      <c r="G593" s="37" t="s">
        <v>1653</v>
      </c>
      <c r="H593" s="37" t="s">
        <v>1654</v>
      </c>
      <c r="I593" s="17"/>
      <c r="J593" s="56">
        <v>0</v>
      </c>
      <c r="K593" s="56">
        <v>0</v>
      </c>
      <c r="L593" s="56">
        <v>0</v>
      </c>
      <c r="M593" s="57">
        <f>SUM(テーブル22[[#This Row],[1月]:[3月]])</f>
        <v>0</v>
      </c>
      <c r="N593" s="58"/>
      <c r="O593" s="56"/>
      <c r="P593" s="55"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3" s="55">
        <v>690</v>
      </c>
      <c r="R593" s="55">
        <v>810</v>
      </c>
      <c r="S593" s="55">
        <v>150</v>
      </c>
      <c r="T593" s="55">
        <f>SUM(テーブル22[[#This Row],[4月]:[6月]])</f>
        <v>1650</v>
      </c>
      <c r="U593" s="58"/>
      <c r="V593" s="55"/>
      <c r="W593" s="55">
        <f>IF(テーブル22[[#This Row],[1-3月残高]]="",テーブル22[[#This Row],[4-6月計]]-テーブル22[[#This Row],[入金額2]],IF(テーブル22[[#This Row],[1-3月残高]]&gt;0,テーブル22[[#This Row],[1-3月残高]]+テーブル22[[#This Row],[4-6月計]]-テーブル22[[#This Row],[入金額2]]))</f>
        <v>1650</v>
      </c>
      <c r="X593" s="55"/>
      <c r="Y593" s="55"/>
      <c r="Z593" s="55"/>
      <c r="AA593" s="55">
        <f>SUM(テーブル22[[#This Row],[7月]:[9月]])</f>
        <v>0</v>
      </c>
      <c r="AB593" s="58"/>
      <c r="AC593" s="55"/>
      <c r="AD593" s="55">
        <f>IF(テーブル22[[#This Row],[1-6月残高]]=0,テーブル22[[#This Row],[7-9月計]]-テーブル22[[#This Row],[入金額3]],IF(テーブル22[[#This Row],[1-6月残高]]&gt;0,テーブル22[[#This Row],[1-6月残高]]+テーブル22[[#This Row],[7-9月計]]-テーブル22[[#This Row],[入金額3]]))</f>
        <v>1650</v>
      </c>
      <c r="AE593" s="55"/>
      <c r="AF593" s="55"/>
      <c r="AG593" s="55"/>
      <c r="AH593" s="55">
        <f>SUM(テーブル22[[#This Row],[10月]:[12月]])</f>
        <v>0</v>
      </c>
      <c r="AI593" s="58"/>
      <c r="AJ593" s="55"/>
      <c r="AK593" s="55">
        <f>IF(テーブル22[[#This Row],[1-9月残高]]=0,テーブル22[[#This Row],[10-12月計]]-テーブル22[[#This Row],[入金額4]],IF(テーブル22[[#This Row],[1-9月残高]]&gt;0,テーブル22[[#This Row],[1-9月残高]]+テーブル22[[#This Row],[10-12月計]]-テーブル22[[#This Row],[入金額4]]))</f>
        <v>1650</v>
      </c>
      <c r="AL593" s="55">
        <f>SUM(テーブル22[[#This Row],[1-3月計]],テーブル22[[#This Row],[4-6月計]],テーブル22[[#This Row],[7-9月計]],テーブル22[[#This Row],[10-12月計]]-テーブル22[[#This Row],[入金合計]])</f>
        <v>1650</v>
      </c>
      <c r="AM593" s="55">
        <f>SUM(テーブル22[[#This Row],[入金額]],テーブル22[[#This Row],[入金額2]],テーブル22[[#This Row],[入金額3]],テーブル22[[#This Row],[入金額4]])</f>
        <v>0</v>
      </c>
      <c r="AN593" s="17">
        <f t="shared" si="9"/>
        <v>1650</v>
      </c>
    </row>
    <row r="594" spans="1:40" hidden="1" x14ac:dyDescent="0.15">
      <c r="A594" s="43">
        <v>3020</v>
      </c>
      <c r="B594" s="38"/>
      <c r="C594" s="43"/>
      <c r="D594" s="37" t="s">
        <v>1655</v>
      </c>
      <c r="E594" s="37"/>
      <c r="F594" s="37"/>
      <c r="G594" s="37"/>
      <c r="H594" s="37"/>
      <c r="I594" s="38"/>
      <c r="J594" s="39">
        <v>0</v>
      </c>
      <c r="K594" s="39">
        <v>0</v>
      </c>
      <c r="L594" s="39">
        <v>0</v>
      </c>
      <c r="M594" s="44">
        <f>SUM(テーブル22[[#This Row],[1月]:[3月]])</f>
        <v>0</v>
      </c>
      <c r="N594" s="41"/>
      <c r="O594" s="39"/>
      <c r="P59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4" s="42">
        <v>0</v>
      </c>
      <c r="R594" s="42">
        <v>0</v>
      </c>
      <c r="S594" s="42">
        <v>60</v>
      </c>
      <c r="T594" s="42">
        <f>SUM(テーブル22[[#This Row],[4月]:[6月]])</f>
        <v>60</v>
      </c>
      <c r="U594" s="41"/>
      <c r="V594" s="42"/>
      <c r="W594" s="42">
        <f>IF(テーブル22[[#This Row],[1-3月残高]]="",テーブル22[[#This Row],[4-6月計]]-テーブル22[[#This Row],[入金額2]],IF(テーブル22[[#This Row],[1-3月残高]]&gt;0,テーブル22[[#This Row],[1-3月残高]]+テーブル22[[#This Row],[4-6月計]]-テーブル22[[#This Row],[入金額2]]))</f>
        <v>60</v>
      </c>
      <c r="X594" s="42"/>
      <c r="Y594" s="42"/>
      <c r="Z594" s="42"/>
      <c r="AA594" s="42">
        <f>SUM(テーブル22[[#This Row],[7月]:[9月]])</f>
        <v>0</v>
      </c>
      <c r="AB594" s="41"/>
      <c r="AC594" s="42"/>
      <c r="AD594" s="42">
        <f>IF(テーブル22[[#This Row],[1-6月残高]]=0,テーブル22[[#This Row],[7-9月計]]-テーブル22[[#This Row],[入金額3]],IF(テーブル22[[#This Row],[1-6月残高]]&gt;0,テーブル22[[#This Row],[1-6月残高]]+テーブル22[[#This Row],[7-9月計]]-テーブル22[[#This Row],[入金額3]]))</f>
        <v>60</v>
      </c>
      <c r="AE594" s="42"/>
      <c r="AF594" s="42"/>
      <c r="AG594" s="42"/>
      <c r="AH594" s="42">
        <f>SUM(テーブル22[[#This Row],[10月]:[12月]])</f>
        <v>0</v>
      </c>
      <c r="AI594" s="41"/>
      <c r="AJ594" s="42"/>
      <c r="AK594" s="42">
        <f>IF(テーブル22[[#This Row],[1-9月残高]]=0,テーブル22[[#This Row],[10-12月計]]-テーブル22[[#This Row],[入金額4]],IF(テーブル22[[#This Row],[1-9月残高]]&gt;0,テーブル22[[#This Row],[1-9月残高]]+テーブル22[[#This Row],[10-12月計]]-テーブル22[[#This Row],[入金額4]]))</f>
        <v>60</v>
      </c>
      <c r="AL594" s="42">
        <f>SUM(テーブル22[[#This Row],[1-3月計]],テーブル22[[#This Row],[4-6月計]],テーブル22[[#This Row],[7-9月計]],テーブル22[[#This Row],[10-12月計]]-テーブル22[[#This Row],[入金合計]])</f>
        <v>60</v>
      </c>
      <c r="AM594" s="42">
        <f>SUM(テーブル22[[#This Row],[入金額]],テーブル22[[#This Row],[入金額2]],テーブル22[[#This Row],[入金額3]],テーブル22[[#This Row],[入金額4]])</f>
        <v>0</v>
      </c>
      <c r="AN594" s="38">
        <f t="shared" si="9"/>
        <v>60</v>
      </c>
    </row>
    <row r="595" spans="1:40" s="4" customFormat="1" hidden="1" x14ac:dyDescent="0.15">
      <c r="A595" s="45">
        <v>3021</v>
      </c>
      <c r="B595" s="6" t="s">
        <v>515</v>
      </c>
      <c r="C595" s="45"/>
      <c r="D595" s="46" t="s">
        <v>1884</v>
      </c>
      <c r="E595" s="37"/>
      <c r="F595" s="37"/>
      <c r="G595" s="37"/>
      <c r="H595" s="37"/>
      <c r="I595" s="46"/>
      <c r="J595" s="48">
        <v>0</v>
      </c>
      <c r="K595" s="48">
        <v>1125</v>
      </c>
      <c r="L595" s="48">
        <v>0</v>
      </c>
      <c r="M595" s="49">
        <f>SUM(テーブル22[[#This Row],[1月]:[3月]])</f>
        <v>1125</v>
      </c>
      <c r="N595" s="52">
        <v>41379</v>
      </c>
      <c r="O595" s="48">
        <v>1125</v>
      </c>
      <c r="P595"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5" s="51">
        <v>0</v>
      </c>
      <c r="R595" s="51">
        <v>0</v>
      </c>
      <c r="S595" s="51">
        <v>0</v>
      </c>
      <c r="T595" s="51">
        <f>SUM(テーブル22[[#This Row],[4月]:[6月]])</f>
        <v>0</v>
      </c>
      <c r="U595" s="52"/>
      <c r="V595" s="51"/>
      <c r="W595" s="51">
        <f>IF(テーブル22[[#This Row],[1-3月残高]]="",テーブル22[[#This Row],[4-6月計]]-テーブル22[[#This Row],[入金額2]],IF(テーブル22[[#This Row],[1-3月残高]]&gt;0,テーブル22[[#This Row],[1-3月残高]]+テーブル22[[#This Row],[4-6月計]]-テーブル22[[#This Row],[入金額2]]))</f>
        <v>0</v>
      </c>
      <c r="X595" s="51"/>
      <c r="Y595" s="51"/>
      <c r="Z595" s="51"/>
      <c r="AA595" s="51">
        <f>SUM(テーブル22[[#This Row],[7月]:[9月]])</f>
        <v>0</v>
      </c>
      <c r="AB595" s="52"/>
      <c r="AC595" s="51"/>
      <c r="AD595" s="51">
        <f>IF(テーブル22[[#This Row],[1-6月残高]]=0,テーブル22[[#This Row],[7-9月計]]-テーブル22[[#This Row],[入金額3]],IF(テーブル22[[#This Row],[1-6月残高]]&gt;0,テーブル22[[#This Row],[1-6月残高]]+テーブル22[[#This Row],[7-9月計]]-テーブル22[[#This Row],[入金額3]]))</f>
        <v>0</v>
      </c>
      <c r="AE595" s="51"/>
      <c r="AF595" s="51"/>
      <c r="AG595" s="51"/>
      <c r="AH595" s="51">
        <f>SUM(テーブル22[[#This Row],[10月]:[12月]])</f>
        <v>0</v>
      </c>
      <c r="AI595" s="52"/>
      <c r="AJ595" s="51"/>
      <c r="AK595" s="51">
        <f>IF(テーブル22[[#This Row],[1-9月残高]]=0,テーブル22[[#This Row],[10-12月計]]-テーブル22[[#This Row],[入金額4]],IF(テーブル22[[#This Row],[1-9月残高]]&gt;0,テーブル22[[#This Row],[1-9月残高]]+テーブル22[[#This Row],[10-12月計]]-テーブル22[[#This Row],[入金額4]]))</f>
        <v>0</v>
      </c>
      <c r="AL595" s="51">
        <f>SUM(テーブル22[[#This Row],[1-3月計]],テーブル22[[#This Row],[4-6月計]],テーブル22[[#This Row],[7-9月計]],テーブル22[[#This Row],[10-12月計]]-テーブル22[[#This Row],[入金合計]])</f>
        <v>0</v>
      </c>
      <c r="AM595" s="51">
        <f>SUM(テーブル22[[#This Row],[入金額]],テーブル22[[#This Row],[入金額2]],テーブル22[[#This Row],[入金額3]],テーブル22[[#This Row],[入金額4]])</f>
        <v>1125</v>
      </c>
      <c r="AN595" s="46">
        <f t="shared" si="9"/>
        <v>1125</v>
      </c>
    </row>
    <row r="596" spans="1:40" s="4" customFormat="1" x14ac:dyDescent="0.15">
      <c r="A596" s="54">
        <v>3022</v>
      </c>
      <c r="B596" s="15" t="s">
        <v>1885</v>
      </c>
      <c r="C596" s="54" t="e">
        <v>#REF!</v>
      </c>
      <c r="D596" s="17" t="s">
        <v>1886</v>
      </c>
      <c r="E596" s="37"/>
      <c r="F596" s="37"/>
      <c r="G596" s="37"/>
      <c r="H596" s="37"/>
      <c r="I596" s="17"/>
      <c r="J596" s="56">
        <v>0</v>
      </c>
      <c r="K596" s="56">
        <v>0</v>
      </c>
      <c r="L596" s="56">
        <v>0</v>
      </c>
      <c r="M596" s="57">
        <f>SUM(テーブル22[[#This Row],[1月]:[3月]])</f>
        <v>0</v>
      </c>
      <c r="N596" s="58"/>
      <c r="O596" s="56"/>
      <c r="P596" s="55"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6" s="55">
        <v>0</v>
      </c>
      <c r="R596" s="55">
        <v>0</v>
      </c>
      <c r="S596" s="55">
        <v>0</v>
      </c>
      <c r="T596" s="55">
        <f>SUM(テーブル22[[#This Row],[4月]:[6月]])</f>
        <v>0</v>
      </c>
      <c r="U596" s="58"/>
      <c r="V596" s="55"/>
      <c r="W596" s="55">
        <f>IF(テーブル22[[#This Row],[1-3月残高]]="",テーブル22[[#This Row],[4-6月計]]-テーブル22[[#This Row],[入金額2]],IF(テーブル22[[#This Row],[1-3月残高]]&gt;0,テーブル22[[#This Row],[1-3月残高]]+テーブル22[[#This Row],[4-6月計]]-テーブル22[[#This Row],[入金額2]]))</f>
        <v>0</v>
      </c>
      <c r="X596" s="55"/>
      <c r="Y596" s="55"/>
      <c r="Z596" s="55"/>
      <c r="AA596" s="55">
        <f>SUM(テーブル22[[#This Row],[7月]:[9月]])</f>
        <v>0</v>
      </c>
      <c r="AB596" s="58"/>
      <c r="AC596" s="55"/>
      <c r="AD596" s="55">
        <f>IF(テーブル22[[#This Row],[1-6月残高]]=0,テーブル22[[#This Row],[7-9月計]]-テーブル22[[#This Row],[入金額3]],IF(テーブル22[[#This Row],[1-6月残高]]&gt;0,テーブル22[[#This Row],[1-6月残高]]+テーブル22[[#This Row],[7-9月計]]-テーブル22[[#This Row],[入金額3]]))</f>
        <v>0</v>
      </c>
      <c r="AE596" s="55"/>
      <c r="AF596" s="55"/>
      <c r="AG596" s="55"/>
      <c r="AH596" s="55">
        <f>SUM(テーブル22[[#This Row],[10月]:[12月]])</f>
        <v>0</v>
      </c>
      <c r="AI596" s="58"/>
      <c r="AJ596" s="55"/>
      <c r="AK596" s="55">
        <f>IF(テーブル22[[#This Row],[1-9月残高]]=0,テーブル22[[#This Row],[10-12月計]]-テーブル22[[#This Row],[入金額4]],IF(テーブル22[[#This Row],[1-9月残高]]&gt;0,テーブル22[[#This Row],[1-9月残高]]+テーブル22[[#This Row],[10-12月計]]-テーブル22[[#This Row],[入金額4]]))</f>
        <v>0</v>
      </c>
      <c r="AL596" s="55">
        <f>SUM(テーブル22[[#This Row],[1-3月計]],テーブル22[[#This Row],[4-6月計]],テーブル22[[#This Row],[7-9月計]],テーブル22[[#This Row],[10-12月計]]-テーブル22[[#This Row],[入金合計]])</f>
        <v>0</v>
      </c>
      <c r="AM596" s="55">
        <f>SUM(テーブル22[[#This Row],[入金額]],テーブル22[[#This Row],[入金額2]],テーブル22[[#This Row],[入金額3]],テーブル22[[#This Row],[入金額4]])</f>
        <v>0</v>
      </c>
      <c r="AN596" s="17">
        <f t="shared" si="9"/>
        <v>0</v>
      </c>
    </row>
    <row r="597" spans="1:40" hidden="1" x14ac:dyDescent="0.15">
      <c r="A597" s="1">
        <v>4000</v>
      </c>
      <c r="B597" s="84"/>
      <c r="C597" s="103" t="str">
        <f>IF(テーブル22[[#This Row],[1-3月計]]=0,"",IF(テーブル22[[#This Row],[1-3月計]]&lt;10000,"繰越",""))</f>
        <v/>
      </c>
      <c r="D597" s="37" t="s">
        <v>1903</v>
      </c>
      <c r="E597" s="37"/>
      <c r="F597" s="37"/>
      <c r="G597" s="37"/>
      <c r="H597" s="37"/>
      <c r="I597" s="38"/>
      <c r="J597" s="119"/>
      <c r="K597" s="119"/>
      <c r="L597" s="119"/>
      <c r="M597" s="120">
        <f>SUM(テーブル22[[#This Row],[1月]:[3月]])</f>
        <v>0</v>
      </c>
      <c r="N597" s="121"/>
      <c r="O597" s="122"/>
      <c r="P597" s="123"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7" s="38"/>
      <c r="R597" s="38">
        <v>0</v>
      </c>
      <c r="S597" s="38">
        <v>0</v>
      </c>
      <c r="T597" s="82">
        <f>SUM(テーブル22[[#This Row],[4月]:[6月]])</f>
        <v>0</v>
      </c>
      <c r="U597" s="121"/>
      <c r="V597" s="123"/>
      <c r="W597" s="122">
        <f>IF(テーブル22[[#This Row],[1-3月残高]]="",テーブル22[[#This Row],[4-6月計]]-テーブル22[[#This Row],[入金額2]],IF(テーブル22[[#This Row],[1-3月残高]]&gt;0,テーブル22[[#This Row],[1-3月残高]]+テーブル22[[#This Row],[4-6月計]]-テーブル22[[#This Row],[入金額2]]))</f>
        <v>0</v>
      </c>
      <c r="X597" s="38"/>
      <c r="Y597" s="38"/>
      <c r="Z597" s="82"/>
      <c r="AA597" s="82">
        <f>SUM(テーブル22[[#This Row],[7月]:[9月]])</f>
        <v>0</v>
      </c>
      <c r="AB597" s="121"/>
      <c r="AC597" s="123"/>
      <c r="AD597" s="122">
        <f>IF(テーブル22[[#This Row],[1-6月残高]]=0,テーブル22[[#This Row],[7-9月計]]-テーブル22[[#This Row],[入金額3]],IF(テーブル22[[#This Row],[1-6月残高]]&gt;0,テーブル22[[#This Row],[1-6月残高]]+テーブル22[[#This Row],[7-9月計]]-テーブル22[[#This Row],[入金額3]]))</f>
        <v>0</v>
      </c>
      <c r="AE597" s="38"/>
      <c r="AF597" s="38"/>
      <c r="AG597" s="38"/>
      <c r="AH597" s="124">
        <f>SUM(テーブル22[[#This Row],[10月]:[12月]])</f>
        <v>0</v>
      </c>
      <c r="AI597" s="125"/>
      <c r="AJ597" s="82"/>
      <c r="AK597" s="124">
        <f>IF(テーブル22[[#This Row],[1-9月残高]]=0,テーブル22[[#This Row],[10-12月計]]-テーブル22[[#This Row],[入金額4]],IF(テーブル22[[#This Row],[1-9月残高]]&gt;0,テーブル22[[#This Row],[1-9月残高]]+テーブル22[[#This Row],[10-12月計]]-テーブル22[[#This Row],[入金額4]]))</f>
        <v>0</v>
      </c>
      <c r="AL597" s="82"/>
      <c r="AM597" s="124">
        <f>SUM(テーブル22[[#This Row],[入金額]],テーブル22[[#This Row],[入金額2]],テーブル22[[#This Row],[入金額3]],テーブル22[[#This Row],[入金額4]])</f>
        <v>0</v>
      </c>
      <c r="AN597" s="38">
        <f>SUM(J597:AG597)</f>
        <v>0</v>
      </c>
    </row>
    <row r="598" spans="1:40" s="4" customFormat="1" hidden="1" x14ac:dyDescent="0.15">
      <c r="A598" s="43">
        <v>4001</v>
      </c>
      <c r="B598" s="38"/>
      <c r="C598" s="43"/>
      <c r="D598" s="37" t="s">
        <v>1656</v>
      </c>
      <c r="E598" s="37" t="s">
        <v>226</v>
      </c>
      <c r="F598" s="37" t="s">
        <v>1657</v>
      </c>
      <c r="G598" s="37" t="s">
        <v>1656</v>
      </c>
      <c r="H598" s="37"/>
      <c r="I598" s="38"/>
      <c r="J598" s="39">
        <v>615</v>
      </c>
      <c r="K598" s="39">
        <v>0</v>
      </c>
      <c r="L598" s="39">
        <v>510</v>
      </c>
      <c r="M598" s="44">
        <f>SUM(テーブル22[[#This Row],[1月]:[3月]])</f>
        <v>1125</v>
      </c>
      <c r="N598" s="41">
        <v>41375</v>
      </c>
      <c r="O598" s="39">
        <v>1125</v>
      </c>
      <c r="P59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598" s="42">
        <v>885</v>
      </c>
      <c r="R598" s="42">
        <v>720</v>
      </c>
      <c r="S598" s="42">
        <v>0</v>
      </c>
      <c r="T598" s="42">
        <f>SUM(テーブル22[[#This Row],[4月]:[6月]])</f>
        <v>1605</v>
      </c>
      <c r="U598" s="41"/>
      <c r="V598" s="42"/>
      <c r="W598" s="42">
        <f>IF(テーブル22[[#This Row],[1-3月残高]]="",テーブル22[[#This Row],[4-6月計]]-テーブル22[[#This Row],[入金額2]],IF(テーブル22[[#This Row],[1-3月残高]]&gt;0,テーブル22[[#This Row],[1-3月残高]]+テーブル22[[#This Row],[4-6月計]]-テーブル22[[#This Row],[入金額2]]))</f>
        <v>1605</v>
      </c>
      <c r="X598" s="42"/>
      <c r="Y598" s="42"/>
      <c r="Z598" s="42"/>
      <c r="AA598" s="42">
        <f>SUM(テーブル22[[#This Row],[7月]:[9月]])</f>
        <v>0</v>
      </c>
      <c r="AB598" s="41"/>
      <c r="AC598" s="42"/>
      <c r="AD598" s="42">
        <f>IF(テーブル22[[#This Row],[1-6月残高]]=0,テーブル22[[#This Row],[7-9月計]]-テーブル22[[#This Row],[入金額3]],IF(テーブル22[[#This Row],[1-6月残高]]&gt;0,テーブル22[[#This Row],[1-6月残高]]+テーブル22[[#This Row],[7-9月計]]-テーブル22[[#This Row],[入金額3]]))</f>
        <v>1605</v>
      </c>
      <c r="AE598" s="42"/>
      <c r="AF598" s="42"/>
      <c r="AG598" s="42"/>
      <c r="AH598" s="42">
        <f>SUM(テーブル22[[#This Row],[10月]:[12月]])</f>
        <v>0</v>
      </c>
      <c r="AI598" s="41"/>
      <c r="AJ598" s="42"/>
      <c r="AK598" s="42">
        <f>IF(テーブル22[[#This Row],[1-9月残高]]=0,テーブル22[[#This Row],[10-12月計]]-テーブル22[[#This Row],[入金額4]],IF(テーブル22[[#This Row],[1-9月残高]]&gt;0,テーブル22[[#This Row],[1-9月残高]]+テーブル22[[#This Row],[10-12月計]]-テーブル22[[#This Row],[入金額4]]))</f>
        <v>1605</v>
      </c>
      <c r="AL598" s="42">
        <f>SUM(テーブル22[[#This Row],[1-3月計]],テーブル22[[#This Row],[4-6月計]],テーブル22[[#This Row],[7-9月計]],テーブル22[[#This Row],[10-12月計]]-テーブル22[[#This Row],[入金合計]])</f>
        <v>1605</v>
      </c>
      <c r="AM598" s="42">
        <f>SUM(テーブル22[[#This Row],[入金額]],テーブル22[[#This Row],[入金額2]],テーブル22[[#This Row],[入金額3]],テーブル22[[#This Row],[入金額4]])</f>
        <v>1125</v>
      </c>
      <c r="AN598" s="38">
        <f t="shared" si="9"/>
        <v>2730</v>
      </c>
    </row>
    <row r="599" spans="1:40" hidden="1" x14ac:dyDescent="0.15">
      <c r="A599" s="73">
        <v>4002</v>
      </c>
      <c r="B599" s="19" t="s">
        <v>480</v>
      </c>
      <c r="C599" s="21"/>
      <c r="D599" s="21" t="s">
        <v>1658</v>
      </c>
      <c r="E599" s="21" t="s">
        <v>224</v>
      </c>
      <c r="F599" s="21" t="s">
        <v>1659</v>
      </c>
      <c r="G599" s="21" t="s">
        <v>1658</v>
      </c>
      <c r="H599" s="21" t="s">
        <v>1660</v>
      </c>
      <c r="I599" s="21"/>
      <c r="J599" s="118">
        <v>180</v>
      </c>
      <c r="K599" s="118">
        <v>0</v>
      </c>
      <c r="L599" s="118">
        <v>180</v>
      </c>
      <c r="M599" s="75">
        <f>SUM(テーブル22[[#This Row],[1月]:[3月]])</f>
        <v>360</v>
      </c>
      <c r="N599" s="76"/>
      <c r="O599" s="74"/>
      <c r="P599" s="77">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360</v>
      </c>
      <c r="Q599" s="77">
        <v>0</v>
      </c>
      <c r="R599" s="77">
        <v>120</v>
      </c>
      <c r="S599" s="77">
        <v>0</v>
      </c>
      <c r="T599" s="77">
        <f>SUM(テーブル22[[#This Row],[4月]:[6月]])</f>
        <v>120</v>
      </c>
      <c r="U599" s="76"/>
      <c r="V599" s="77"/>
      <c r="W599" s="77">
        <f>IF(テーブル22[[#This Row],[1-3月残高]]="",テーブル22[[#This Row],[4-6月計]]-テーブル22[[#This Row],[入金額2]],IF(テーブル22[[#This Row],[1-3月残高]]&gt;0,テーブル22[[#This Row],[1-3月残高]]+テーブル22[[#This Row],[4-6月計]]-テーブル22[[#This Row],[入金額2]]))</f>
        <v>480</v>
      </c>
      <c r="X599" s="77"/>
      <c r="Y599" s="77"/>
      <c r="Z599" s="77"/>
      <c r="AA599" s="77">
        <f>SUM(テーブル22[[#This Row],[7月]:[9月]])</f>
        <v>0</v>
      </c>
      <c r="AB599" s="76"/>
      <c r="AC599" s="77"/>
      <c r="AD599" s="77">
        <f>IF(テーブル22[[#This Row],[1-6月残高]]=0,テーブル22[[#This Row],[7-9月計]]-テーブル22[[#This Row],[入金額3]],IF(テーブル22[[#This Row],[1-6月残高]]&gt;0,テーブル22[[#This Row],[1-6月残高]]+テーブル22[[#This Row],[7-9月計]]-テーブル22[[#This Row],[入金額3]]))</f>
        <v>480</v>
      </c>
      <c r="AE599" s="77"/>
      <c r="AF599" s="77"/>
      <c r="AG599" s="77"/>
      <c r="AH599" s="77">
        <f>SUM(テーブル22[[#This Row],[10月]:[12月]])</f>
        <v>0</v>
      </c>
      <c r="AI599" s="76"/>
      <c r="AJ599" s="77"/>
      <c r="AK599" s="77">
        <f>IF(テーブル22[[#This Row],[1-9月残高]]=0,テーブル22[[#This Row],[10-12月計]]-テーブル22[[#This Row],[入金額4]],IF(テーブル22[[#This Row],[1-9月残高]]&gt;0,テーブル22[[#This Row],[1-9月残高]]+テーブル22[[#This Row],[10-12月計]]-テーブル22[[#This Row],[入金額4]]))</f>
        <v>480</v>
      </c>
      <c r="AL599" s="77">
        <f>SUM(テーブル22[[#This Row],[1-3月計]],テーブル22[[#This Row],[4-6月計]],テーブル22[[#This Row],[7-9月計]],テーブル22[[#This Row],[10-12月計]]-テーブル22[[#This Row],[入金合計]])</f>
        <v>480</v>
      </c>
      <c r="AM599" s="77">
        <f>SUM(テーブル22[[#This Row],[入金額]],テーブル22[[#This Row],[入金額2]],テーブル22[[#This Row],[入金額3]],テーブル22[[#This Row],[入金額4]])</f>
        <v>0</v>
      </c>
      <c r="AN599" s="21">
        <f t="shared" si="9"/>
        <v>480</v>
      </c>
    </row>
    <row r="600" spans="1:40" hidden="1" x14ac:dyDescent="0.15">
      <c r="A600" s="43">
        <v>4003</v>
      </c>
      <c r="B600" s="38"/>
      <c r="C600" s="43"/>
      <c r="D600" s="37" t="s">
        <v>401</v>
      </c>
      <c r="E600" s="37" t="s">
        <v>226</v>
      </c>
      <c r="F600" s="37" t="s">
        <v>1661</v>
      </c>
      <c r="G600" s="37" t="s">
        <v>401</v>
      </c>
      <c r="H600" s="37" t="s">
        <v>402</v>
      </c>
      <c r="I600" s="38"/>
      <c r="J600" s="39">
        <v>0</v>
      </c>
      <c r="K600" s="39">
        <v>0</v>
      </c>
      <c r="L600" s="39">
        <v>0</v>
      </c>
      <c r="M600" s="44">
        <f>SUM(テーブル22[[#This Row],[1月]:[3月]])</f>
        <v>0</v>
      </c>
      <c r="N600" s="41"/>
      <c r="O600" s="39"/>
      <c r="P60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0" s="42">
        <v>0</v>
      </c>
      <c r="R600" s="42">
        <v>0</v>
      </c>
      <c r="S600" s="42">
        <v>0</v>
      </c>
      <c r="T600" s="42">
        <f>SUM(テーブル22[[#This Row],[4月]:[6月]])</f>
        <v>0</v>
      </c>
      <c r="U600" s="41"/>
      <c r="V600" s="42"/>
      <c r="W600" s="42">
        <f>IF(テーブル22[[#This Row],[1-3月残高]]="",テーブル22[[#This Row],[4-6月計]]-テーブル22[[#This Row],[入金額2]],IF(テーブル22[[#This Row],[1-3月残高]]&gt;0,テーブル22[[#This Row],[1-3月残高]]+テーブル22[[#This Row],[4-6月計]]-テーブル22[[#This Row],[入金額2]]))</f>
        <v>0</v>
      </c>
      <c r="X600" s="42"/>
      <c r="Y600" s="42"/>
      <c r="Z600" s="42"/>
      <c r="AA600" s="42">
        <f>SUM(テーブル22[[#This Row],[7月]:[9月]])</f>
        <v>0</v>
      </c>
      <c r="AB600" s="41"/>
      <c r="AC600" s="42"/>
      <c r="AD600" s="42">
        <f>IF(テーブル22[[#This Row],[1-6月残高]]=0,テーブル22[[#This Row],[7-9月計]]-テーブル22[[#This Row],[入金額3]],IF(テーブル22[[#This Row],[1-6月残高]]&gt;0,テーブル22[[#This Row],[1-6月残高]]+テーブル22[[#This Row],[7-9月計]]-テーブル22[[#This Row],[入金額3]]))</f>
        <v>0</v>
      </c>
      <c r="AE600" s="42"/>
      <c r="AF600" s="42"/>
      <c r="AG600" s="42"/>
      <c r="AH600" s="42">
        <f>SUM(テーブル22[[#This Row],[10月]:[12月]])</f>
        <v>0</v>
      </c>
      <c r="AI600" s="41"/>
      <c r="AJ600" s="42"/>
      <c r="AK600" s="42">
        <f>IF(テーブル22[[#This Row],[1-9月残高]]=0,テーブル22[[#This Row],[10-12月計]]-テーブル22[[#This Row],[入金額4]],IF(テーブル22[[#This Row],[1-9月残高]]&gt;0,テーブル22[[#This Row],[1-9月残高]]+テーブル22[[#This Row],[10-12月計]]-テーブル22[[#This Row],[入金額4]]))</f>
        <v>0</v>
      </c>
      <c r="AL600" s="42">
        <f>SUM(テーブル22[[#This Row],[1-3月計]],テーブル22[[#This Row],[4-6月計]],テーブル22[[#This Row],[7-9月計]],テーブル22[[#This Row],[10-12月計]]-テーブル22[[#This Row],[入金合計]])</f>
        <v>0</v>
      </c>
      <c r="AM600" s="42">
        <f>SUM(テーブル22[[#This Row],[入金額]],テーブル22[[#This Row],[入金額2]],テーブル22[[#This Row],[入金額3]],テーブル22[[#This Row],[入金額4]])</f>
        <v>0</v>
      </c>
      <c r="AN600" s="38">
        <f t="shared" si="9"/>
        <v>0</v>
      </c>
    </row>
    <row r="601" spans="1:40" hidden="1" x14ac:dyDescent="0.15">
      <c r="A601" s="43">
        <v>4004</v>
      </c>
      <c r="B601" s="38"/>
      <c r="C601" s="43"/>
      <c r="D601" s="37" t="s">
        <v>1662</v>
      </c>
      <c r="E601" s="37" t="s">
        <v>226</v>
      </c>
      <c r="F601" s="37" t="s">
        <v>1663</v>
      </c>
      <c r="G601" s="37" t="s">
        <v>1664</v>
      </c>
      <c r="H601" s="37" t="s">
        <v>1665</v>
      </c>
      <c r="I601" s="38"/>
      <c r="J601" s="39">
        <v>0</v>
      </c>
      <c r="K601" s="39">
        <v>0</v>
      </c>
      <c r="L601" s="39">
        <v>0</v>
      </c>
      <c r="M601" s="44">
        <f>SUM(テーブル22[[#This Row],[1月]:[3月]])</f>
        <v>0</v>
      </c>
      <c r="N601" s="41"/>
      <c r="O601" s="39"/>
      <c r="P60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1" s="42">
        <v>0</v>
      </c>
      <c r="R601" s="42">
        <v>0</v>
      </c>
      <c r="S601" s="42">
        <v>0</v>
      </c>
      <c r="T601" s="42">
        <f>SUM(テーブル22[[#This Row],[4月]:[6月]])</f>
        <v>0</v>
      </c>
      <c r="U601" s="41"/>
      <c r="V601" s="42"/>
      <c r="W601" s="42">
        <f>IF(テーブル22[[#This Row],[1-3月残高]]="",テーブル22[[#This Row],[4-6月計]]-テーブル22[[#This Row],[入金額2]],IF(テーブル22[[#This Row],[1-3月残高]]&gt;0,テーブル22[[#This Row],[1-3月残高]]+テーブル22[[#This Row],[4-6月計]]-テーブル22[[#This Row],[入金額2]]))</f>
        <v>0</v>
      </c>
      <c r="X601" s="42"/>
      <c r="Y601" s="42"/>
      <c r="Z601" s="42"/>
      <c r="AA601" s="42">
        <f>SUM(テーブル22[[#This Row],[7月]:[9月]])</f>
        <v>0</v>
      </c>
      <c r="AB601" s="41"/>
      <c r="AC601" s="42"/>
      <c r="AD601" s="42">
        <f>IF(テーブル22[[#This Row],[1-6月残高]]=0,テーブル22[[#This Row],[7-9月計]]-テーブル22[[#This Row],[入金額3]],IF(テーブル22[[#This Row],[1-6月残高]]&gt;0,テーブル22[[#This Row],[1-6月残高]]+テーブル22[[#This Row],[7-9月計]]-テーブル22[[#This Row],[入金額3]]))</f>
        <v>0</v>
      </c>
      <c r="AE601" s="42"/>
      <c r="AF601" s="42"/>
      <c r="AG601" s="42"/>
      <c r="AH601" s="42">
        <f>SUM(テーブル22[[#This Row],[10月]:[12月]])</f>
        <v>0</v>
      </c>
      <c r="AI601" s="41"/>
      <c r="AJ601" s="42"/>
      <c r="AK601" s="42">
        <f>IF(テーブル22[[#This Row],[1-9月残高]]=0,テーブル22[[#This Row],[10-12月計]]-テーブル22[[#This Row],[入金額4]],IF(テーブル22[[#This Row],[1-9月残高]]&gt;0,テーブル22[[#This Row],[1-9月残高]]+テーブル22[[#This Row],[10-12月計]]-テーブル22[[#This Row],[入金額4]]))</f>
        <v>0</v>
      </c>
      <c r="AL601" s="42">
        <f>SUM(テーブル22[[#This Row],[1-3月計]],テーブル22[[#This Row],[4-6月計]],テーブル22[[#This Row],[7-9月計]],テーブル22[[#This Row],[10-12月計]]-テーブル22[[#This Row],[入金合計]])</f>
        <v>0</v>
      </c>
      <c r="AM601" s="42">
        <f>SUM(テーブル22[[#This Row],[入金額]],テーブル22[[#This Row],[入金額2]],テーブル22[[#This Row],[入金額3]],テーブル22[[#This Row],[入金額4]])</f>
        <v>0</v>
      </c>
      <c r="AN601" s="38">
        <f t="shared" si="9"/>
        <v>0</v>
      </c>
    </row>
    <row r="602" spans="1:40" hidden="1" x14ac:dyDescent="0.15">
      <c r="A602" s="19">
        <v>4005</v>
      </c>
      <c r="B602" s="19" t="s">
        <v>480</v>
      </c>
      <c r="C602" s="19"/>
      <c r="D602" s="19" t="s">
        <v>1666</v>
      </c>
      <c r="E602" s="19" t="s">
        <v>224</v>
      </c>
      <c r="F602" s="19" t="s">
        <v>1667</v>
      </c>
      <c r="G602" s="19" t="s">
        <v>1666</v>
      </c>
      <c r="H602" s="19" t="s">
        <v>1668</v>
      </c>
      <c r="I602" s="19"/>
      <c r="J602" s="19">
        <v>135</v>
      </c>
      <c r="K602" s="19">
        <v>0</v>
      </c>
      <c r="L602" s="19">
        <v>0</v>
      </c>
      <c r="M602" s="19">
        <f>SUM(テーブル22[[#This Row],[1月]:[3月]])</f>
        <v>135</v>
      </c>
      <c r="N602" s="19">
        <v>41389</v>
      </c>
      <c r="O602" s="19">
        <v>135</v>
      </c>
      <c r="P602" s="19"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2" s="19">
        <v>90</v>
      </c>
      <c r="R602" s="19">
        <v>150</v>
      </c>
      <c r="S602" s="19">
        <v>0</v>
      </c>
      <c r="T602" s="19">
        <f>SUM(テーブル22[[#This Row],[4月]:[6月]])</f>
        <v>240</v>
      </c>
      <c r="U602" s="19"/>
      <c r="V602" s="19"/>
      <c r="W602" s="19">
        <f>IF(テーブル22[[#This Row],[1-3月残高]]="",テーブル22[[#This Row],[4-6月計]]-テーブル22[[#This Row],[入金額2]],IF(テーブル22[[#This Row],[1-3月残高]]&gt;0,テーブル22[[#This Row],[1-3月残高]]+テーブル22[[#This Row],[4-6月計]]-テーブル22[[#This Row],[入金額2]]))</f>
        <v>240</v>
      </c>
      <c r="X602" s="19"/>
      <c r="Y602" s="19"/>
      <c r="Z602" s="19"/>
      <c r="AA602" s="19">
        <f>SUM(テーブル22[[#This Row],[7月]:[9月]])</f>
        <v>0</v>
      </c>
      <c r="AB602" s="19"/>
      <c r="AC602" s="19"/>
      <c r="AD602" s="19">
        <f>IF(テーブル22[[#This Row],[1-6月残高]]=0,テーブル22[[#This Row],[7-9月計]]-テーブル22[[#This Row],[入金額3]],IF(テーブル22[[#This Row],[1-6月残高]]&gt;0,テーブル22[[#This Row],[1-6月残高]]+テーブル22[[#This Row],[7-9月計]]-テーブル22[[#This Row],[入金額3]]))</f>
        <v>240</v>
      </c>
      <c r="AE602" s="19"/>
      <c r="AF602" s="19"/>
      <c r="AG602" s="19"/>
      <c r="AH602" s="19">
        <f>SUM(テーブル22[[#This Row],[10月]:[12月]])</f>
        <v>0</v>
      </c>
      <c r="AI602" s="19"/>
      <c r="AJ602" s="19"/>
      <c r="AK602" s="19">
        <f>IF(テーブル22[[#This Row],[1-9月残高]]=0,テーブル22[[#This Row],[10-12月計]]-テーブル22[[#This Row],[入金額4]],IF(テーブル22[[#This Row],[1-9月残高]]&gt;0,テーブル22[[#This Row],[1-9月残高]]+テーブル22[[#This Row],[10-12月計]]-テーブル22[[#This Row],[入金額4]]))</f>
        <v>240</v>
      </c>
      <c r="AL602" s="19">
        <f>SUM(テーブル22[[#This Row],[1-3月計]],テーブル22[[#This Row],[4-6月計]],テーブル22[[#This Row],[7-9月計]],テーブル22[[#This Row],[10-12月計]]-テーブル22[[#This Row],[入金合計]])</f>
        <v>240</v>
      </c>
      <c r="AM602" s="19">
        <f>SUM(テーブル22[[#This Row],[入金額]],テーブル22[[#This Row],[入金額2]],テーブル22[[#This Row],[入金額3]],テーブル22[[#This Row],[入金額4]])</f>
        <v>135</v>
      </c>
      <c r="AN602" s="19">
        <f t="shared" si="9"/>
        <v>375</v>
      </c>
    </row>
    <row r="603" spans="1:40" hidden="1" x14ac:dyDescent="0.15">
      <c r="A603" s="43">
        <v>4006</v>
      </c>
      <c r="B603" s="38"/>
      <c r="C603" s="43"/>
      <c r="D603" s="37" t="s">
        <v>403</v>
      </c>
      <c r="E603" s="37" t="s">
        <v>224</v>
      </c>
      <c r="F603" s="37" t="s">
        <v>1669</v>
      </c>
      <c r="G603" s="37" t="s">
        <v>403</v>
      </c>
      <c r="H603" s="37" t="s">
        <v>1670</v>
      </c>
      <c r="I603" s="38"/>
      <c r="J603" s="39">
        <v>0</v>
      </c>
      <c r="K603" s="39">
        <v>0</v>
      </c>
      <c r="L603" s="39">
        <v>0</v>
      </c>
      <c r="M603" s="44">
        <f>SUM(テーブル22[[#This Row],[1月]:[3月]])</f>
        <v>0</v>
      </c>
      <c r="N603" s="41"/>
      <c r="O603" s="39"/>
      <c r="P60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3" s="42">
        <v>0</v>
      </c>
      <c r="R603" s="42">
        <v>0</v>
      </c>
      <c r="S603" s="42">
        <v>0</v>
      </c>
      <c r="T603" s="42">
        <f>SUM(テーブル22[[#This Row],[4月]:[6月]])</f>
        <v>0</v>
      </c>
      <c r="U603" s="41"/>
      <c r="V603" s="42"/>
      <c r="W603" s="42">
        <f>IF(テーブル22[[#This Row],[1-3月残高]]="",テーブル22[[#This Row],[4-6月計]]-テーブル22[[#This Row],[入金額2]],IF(テーブル22[[#This Row],[1-3月残高]]&gt;0,テーブル22[[#This Row],[1-3月残高]]+テーブル22[[#This Row],[4-6月計]]-テーブル22[[#This Row],[入金額2]]))</f>
        <v>0</v>
      </c>
      <c r="X603" s="42"/>
      <c r="Y603" s="42"/>
      <c r="Z603" s="42"/>
      <c r="AA603" s="42">
        <f>SUM(テーブル22[[#This Row],[7月]:[9月]])</f>
        <v>0</v>
      </c>
      <c r="AB603" s="41"/>
      <c r="AC603" s="42"/>
      <c r="AD603" s="42">
        <f>IF(テーブル22[[#This Row],[1-6月残高]]=0,テーブル22[[#This Row],[7-9月計]]-テーブル22[[#This Row],[入金額3]],IF(テーブル22[[#This Row],[1-6月残高]]&gt;0,テーブル22[[#This Row],[1-6月残高]]+テーブル22[[#This Row],[7-9月計]]-テーブル22[[#This Row],[入金額3]]))</f>
        <v>0</v>
      </c>
      <c r="AE603" s="42"/>
      <c r="AF603" s="42"/>
      <c r="AG603" s="42"/>
      <c r="AH603" s="42">
        <f>SUM(テーブル22[[#This Row],[10月]:[12月]])</f>
        <v>0</v>
      </c>
      <c r="AI603" s="41"/>
      <c r="AJ603" s="42"/>
      <c r="AK603" s="42">
        <f>IF(テーブル22[[#This Row],[1-9月残高]]=0,テーブル22[[#This Row],[10-12月計]]-テーブル22[[#This Row],[入金額4]],IF(テーブル22[[#This Row],[1-9月残高]]&gt;0,テーブル22[[#This Row],[1-9月残高]]+テーブル22[[#This Row],[10-12月計]]-テーブル22[[#This Row],[入金額4]]))</f>
        <v>0</v>
      </c>
      <c r="AL603" s="42">
        <f>SUM(テーブル22[[#This Row],[1-3月計]],テーブル22[[#This Row],[4-6月計]],テーブル22[[#This Row],[7-9月計]],テーブル22[[#This Row],[10-12月計]]-テーブル22[[#This Row],[入金合計]])</f>
        <v>0</v>
      </c>
      <c r="AM603" s="42">
        <f>SUM(テーブル22[[#This Row],[入金額]],テーブル22[[#This Row],[入金額2]],テーブル22[[#This Row],[入金額3]],テーブル22[[#This Row],[入金額4]])</f>
        <v>0</v>
      </c>
      <c r="AN603" s="38">
        <f t="shared" si="9"/>
        <v>0</v>
      </c>
    </row>
    <row r="604" spans="1:40" hidden="1" x14ac:dyDescent="0.15">
      <c r="A604" s="43">
        <v>4007</v>
      </c>
      <c r="B604" s="38"/>
      <c r="C604" s="43"/>
      <c r="D604" s="37" t="s">
        <v>170</v>
      </c>
      <c r="E604" s="37" t="s">
        <v>224</v>
      </c>
      <c r="F604" s="37" t="s">
        <v>1671</v>
      </c>
      <c r="G604" s="37" t="s">
        <v>170</v>
      </c>
      <c r="H604" s="37" t="s">
        <v>1672</v>
      </c>
      <c r="I604" s="38"/>
      <c r="J604" s="39">
        <v>1620</v>
      </c>
      <c r="K604" s="39">
        <v>0</v>
      </c>
      <c r="L604" s="39">
        <v>0</v>
      </c>
      <c r="M604" s="44">
        <f>SUM(テーブル22[[#This Row],[1月]:[3月]])</f>
        <v>1620</v>
      </c>
      <c r="N604" s="41">
        <v>41375</v>
      </c>
      <c r="O604" s="39">
        <v>1620</v>
      </c>
      <c r="P60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4" s="42">
        <v>0</v>
      </c>
      <c r="R604" s="42">
        <v>0</v>
      </c>
      <c r="S604" s="42">
        <v>1680</v>
      </c>
      <c r="T604" s="42">
        <f>SUM(テーブル22[[#This Row],[4月]:[6月]])</f>
        <v>1680</v>
      </c>
      <c r="U604" s="41"/>
      <c r="V604" s="42"/>
      <c r="W604" s="42">
        <f>IF(テーブル22[[#This Row],[1-3月残高]]="",テーブル22[[#This Row],[4-6月計]]-テーブル22[[#This Row],[入金額2]],IF(テーブル22[[#This Row],[1-3月残高]]&gt;0,テーブル22[[#This Row],[1-3月残高]]+テーブル22[[#This Row],[4-6月計]]-テーブル22[[#This Row],[入金額2]]))</f>
        <v>1680</v>
      </c>
      <c r="X604" s="42"/>
      <c r="Y604" s="42"/>
      <c r="Z604" s="42"/>
      <c r="AA604" s="42">
        <f>SUM(テーブル22[[#This Row],[7月]:[9月]])</f>
        <v>0</v>
      </c>
      <c r="AB604" s="41"/>
      <c r="AC604" s="42"/>
      <c r="AD604" s="42">
        <f>IF(テーブル22[[#This Row],[1-6月残高]]=0,テーブル22[[#This Row],[7-9月計]]-テーブル22[[#This Row],[入金額3]],IF(テーブル22[[#This Row],[1-6月残高]]&gt;0,テーブル22[[#This Row],[1-6月残高]]+テーブル22[[#This Row],[7-9月計]]-テーブル22[[#This Row],[入金額3]]))</f>
        <v>1680</v>
      </c>
      <c r="AE604" s="42"/>
      <c r="AF604" s="42"/>
      <c r="AG604" s="42"/>
      <c r="AH604" s="42">
        <f>SUM(テーブル22[[#This Row],[10月]:[12月]])</f>
        <v>0</v>
      </c>
      <c r="AI604" s="41"/>
      <c r="AJ604" s="42"/>
      <c r="AK604" s="42">
        <f>IF(テーブル22[[#This Row],[1-9月残高]]=0,テーブル22[[#This Row],[10-12月計]]-テーブル22[[#This Row],[入金額4]],IF(テーブル22[[#This Row],[1-9月残高]]&gt;0,テーブル22[[#This Row],[1-9月残高]]+テーブル22[[#This Row],[10-12月計]]-テーブル22[[#This Row],[入金額4]]))</f>
        <v>1680</v>
      </c>
      <c r="AL604" s="42">
        <f>SUM(テーブル22[[#This Row],[1-3月計]],テーブル22[[#This Row],[4-6月計]],テーブル22[[#This Row],[7-9月計]],テーブル22[[#This Row],[10-12月計]]-テーブル22[[#This Row],[入金合計]])</f>
        <v>1680</v>
      </c>
      <c r="AM604" s="42">
        <f>SUM(テーブル22[[#This Row],[入金額]],テーブル22[[#This Row],[入金額2]],テーブル22[[#This Row],[入金額3]],テーブル22[[#This Row],[入金額4]])</f>
        <v>1620</v>
      </c>
      <c r="AN604" s="38">
        <f t="shared" si="9"/>
        <v>3300</v>
      </c>
    </row>
    <row r="605" spans="1:40" hidden="1" x14ac:dyDescent="0.15">
      <c r="A605" s="43">
        <v>4008</v>
      </c>
      <c r="B605" s="38"/>
      <c r="C605" s="43"/>
      <c r="D605" s="37" t="s">
        <v>404</v>
      </c>
      <c r="E605" s="37" t="s">
        <v>224</v>
      </c>
      <c r="F605" s="37" t="s">
        <v>1673</v>
      </c>
      <c r="G605" s="37" t="s">
        <v>404</v>
      </c>
      <c r="H605" s="37" t="s">
        <v>1674</v>
      </c>
      <c r="I605" s="38"/>
      <c r="J605" s="39">
        <v>0</v>
      </c>
      <c r="K605" s="39">
        <v>0</v>
      </c>
      <c r="L605" s="39">
        <v>0</v>
      </c>
      <c r="M605" s="44">
        <f>SUM(テーブル22[[#This Row],[1月]:[3月]])</f>
        <v>0</v>
      </c>
      <c r="N605" s="41"/>
      <c r="O605" s="39"/>
      <c r="P60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5" s="42">
        <v>0</v>
      </c>
      <c r="R605" s="42">
        <v>0</v>
      </c>
      <c r="S605" s="42">
        <v>0</v>
      </c>
      <c r="T605" s="42">
        <f>SUM(テーブル22[[#This Row],[4月]:[6月]])</f>
        <v>0</v>
      </c>
      <c r="U605" s="41"/>
      <c r="V605" s="42"/>
      <c r="W605" s="42">
        <f>IF(テーブル22[[#This Row],[1-3月残高]]="",テーブル22[[#This Row],[4-6月計]]-テーブル22[[#This Row],[入金額2]],IF(テーブル22[[#This Row],[1-3月残高]]&gt;0,テーブル22[[#This Row],[1-3月残高]]+テーブル22[[#This Row],[4-6月計]]-テーブル22[[#This Row],[入金額2]]))</f>
        <v>0</v>
      </c>
      <c r="X605" s="42"/>
      <c r="Y605" s="42"/>
      <c r="Z605" s="42"/>
      <c r="AA605" s="42">
        <f>SUM(テーブル22[[#This Row],[7月]:[9月]])</f>
        <v>0</v>
      </c>
      <c r="AB605" s="41"/>
      <c r="AC605" s="42"/>
      <c r="AD605" s="42">
        <f>IF(テーブル22[[#This Row],[1-6月残高]]=0,テーブル22[[#This Row],[7-9月計]]-テーブル22[[#This Row],[入金額3]],IF(テーブル22[[#This Row],[1-6月残高]]&gt;0,テーブル22[[#This Row],[1-6月残高]]+テーブル22[[#This Row],[7-9月計]]-テーブル22[[#This Row],[入金額3]]))</f>
        <v>0</v>
      </c>
      <c r="AE605" s="42"/>
      <c r="AF605" s="42"/>
      <c r="AG605" s="42"/>
      <c r="AH605" s="42">
        <f>SUM(テーブル22[[#This Row],[10月]:[12月]])</f>
        <v>0</v>
      </c>
      <c r="AI605" s="41"/>
      <c r="AJ605" s="42"/>
      <c r="AK605" s="42">
        <f>IF(テーブル22[[#This Row],[1-9月残高]]=0,テーブル22[[#This Row],[10-12月計]]-テーブル22[[#This Row],[入金額4]],IF(テーブル22[[#This Row],[1-9月残高]]&gt;0,テーブル22[[#This Row],[1-9月残高]]+テーブル22[[#This Row],[10-12月計]]-テーブル22[[#This Row],[入金額4]]))</f>
        <v>0</v>
      </c>
      <c r="AL605" s="42">
        <f>SUM(テーブル22[[#This Row],[1-3月計]],テーブル22[[#This Row],[4-6月計]],テーブル22[[#This Row],[7-9月計]],テーブル22[[#This Row],[10-12月計]]-テーブル22[[#This Row],[入金合計]])</f>
        <v>0</v>
      </c>
      <c r="AM605" s="42">
        <f>SUM(テーブル22[[#This Row],[入金額]],テーブル22[[#This Row],[入金額2]],テーブル22[[#This Row],[入金額3]],テーブル22[[#This Row],[入金額4]])</f>
        <v>0</v>
      </c>
      <c r="AN605" s="38">
        <f t="shared" si="9"/>
        <v>0</v>
      </c>
    </row>
    <row r="606" spans="1:40" hidden="1" x14ac:dyDescent="0.15">
      <c r="A606" s="43">
        <v>4009</v>
      </c>
      <c r="B606" s="38"/>
      <c r="C606" s="43"/>
      <c r="D606" s="37" t="s">
        <v>1675</v>
      </c>
      <c r="E606" s="37" t="s">
        <v>226</v>
      </c>
      <c r="F606" s="37" t="s">
        <v>1676</v>
      </c>
      <c r="G606" s="37" t="s">
        <v>1677</v>
      </c>
      <c r="H606" s="37" t="s">
        <v>1678</v>
      </c>
      <c r="I606" s="38"/>
      <c r="J606" s="39">
        <v>0</v>
      </c>
      <c r="K606" s="39">
        <v>4590</v>
      </c>
      <c r="L606" s="39">
        <v>0</v>
      </c>
      <c r="M606" s="44">
        <f>SUM(テーブル22[[#This Row],[1月]:[3月]])</f>
        <v>4590</v>
      </c>
      <c r="N606" s="41">
        <v>41375</v>
      </c>
      <c r="O606" s="39">
        <v>4590</v>
      </c>
      <c r="P60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6" s="42">
        <v>3240</v>
      </c>
      <c r="R606" s="42">
        <v>0</v>
      </c>
      <c r="S606" s="42">
        <v>4995</v>
      </c>
      <c r="T606" s="42">
        <f>SUM(テーブル22[[#This Row],[4月]:[6月]])</f>
        <v>8235</v>
      </c>
      <c r="U606" s="41"/>
      <c r="V606" s="42"/>
      <c r="W606" s="42">
        <f>IF(テーブル22[[#This Row],[1-3月残高]]="",テーブル22[[#This Row],[4-6月計]]-テーブル22[[#This Row],[入金額2]],IF(テーブル22[[#This Row],[1-3月残高]]&gt;0,テーブル22[[#This Row],[1-3月残高]]+テーブル22[[#This Row],[4-6月計]]-テーブル22[[#This Row],[入金額2]]))</f>
        <v>8235</v>
      </c>
      <c r="X606" s="42"/>
      <c r="Y606" s="42"/>
      <c r="Z606" s="42"/>
      <c r="AA606" s="42">
        <f>SUM(テーブル22[[#This Row],[7月]:[9月]])</f>
        <v>0</v>
      </c>
      <c r="AB606" s="41"/>
      <c r="AC606" s="42"/>
      <c r="AD606" s="42">
        <f>IF(テーブル22[[#This Row],[1-6月残高]]=0,テーブル22[[#This Row],[7-9月計]]-テーブル22[[#This Row],[入金額3]],IF(テーブル22[[#This Row],[1-6月残高]]&gt;0,テーブル22[[#This Row],[1-6月残高]]+テーブル22[[#This Row],[7-9月計]]-テーブル22[[#This Row],[入金額3]]))</f>
        <v>8235</v>
      </c>
      <c r="AE606" s="42"/>
      <c r="AF606" s="42"/>
      <c r="AG606" s="42"/>
      <c r="AH606" s="42">
        <f>SUM(テーブル22[[#This Row],[10月]:[12月]])</f>
        <v>0</v>
      </c>
      <c r="AI606" s="41"/>
      <c r="AJ606" s="42"/>
      <c r="AK606" s="42">
        <f>IF(テーブル22[[#This Row],[1-9月残高]]=0,テーブル22[[#This Row],[10-12月計]]-テーブル22[[#This Row],[入金額4]],IF(テーブル22[[#This Row],[1-9月残高]]&gt;0,テーブル22[[#This Row],[1-9月残高]]+テーブル22[[#This Row],[10-12月計]]-テーブル22[[#This Row],[入金額4]]))</f>
        <v>8235</v>
      </c>
      <c r="AL606" s="42">
        <f>SUM(テーブル22[[#This Row],[1-3月計]],テーブル22[[#This Row],[4-6月計]],テーブル22[[#This Row],[7-9月計]],テーブル22[[#This Row],[10-12月計]]-テーブル22[[#This Row],[入金合計]])</f>
        <v>8235</v>
      </c>
      <c r="AM606" s="42">
        <f>SUM(テーブル22[[#This Row],[入金額]],テーブル22[[#This Row],[入金額2]],テーブル22[[#This Row],[入金額3]],テーブル22[[#This Row],[入金額4]])</f>
        <v>4590</v>
      </c>
      <c r="AN606" s="38">
        <f t="shared" si="9"/>
        <v>12825</v>
      </c>
    </row>
    <row r="607" spans="1:40" hidden="1" x14ac:dyDescent="0.15">
      <c r="A607" s="43">
        <v>4010</v>
      </c>
      <c r="B607" s="38"/>
      <c r="C607" s="43"/>
      <c r="D607" s="37" t="s">
        <v>1679</v>
      </c>
      <c r="E607" s="37" t="s">
        <v>224</v>
      </c>
      <c r="F607" s="37" t="s">
        <v>1680</v>
      </c>
      <c r="G607" s="37" t="s">
        <v>1679</v>
      </c>
      <c r="H607" s="37" t="s">
        <v>1681</v>
      </c>
      <c r="I607" s="38"/>
      <c r="J607" s="39">
        <v>0</v>
      </c>
      <c r="K607" s="39">
        <v>0</v>
      </c>
      <c r="L607" s="39">
        <v>0</v>
      </c>
      <c r="M607" s="44">
        <f>SUM(テーブル22[[#This Row],[1月]:[3月]])</f>
        <v>0</v>
      </c>
      <c r="N607" s="41"/>
      <c r="O607" s="39"/>
      <c r="P60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7" s="42">
        <v>0</v>
      </c>
      <c r="R607" s="42">
        <v>0</v>
      </c>
      <c r="S607" s="42">
        <v>0</v>
      </c>
      <c r="T607" s="42">
        <f>SUM(テーブル22[[#This Row],[4月]:[6月]])</f>
        <v>0</v>
      </c>
      <c r="U607" s="41"/>
      <c r="V607" s="42"/>
      <c r="W607" s="42">
        <f>IF(テーブル22[[#This Row],[1-3月残高]]="",テーブル22[[#This Row],[4-6月計]]-テーブル22[[#This Row],[入金額2]],IF(テーブル22[[#This Row],[1-3月残高]]&gt;0,テーブル22[[#This Row],[1-3月残高]]+テーブル22[[#This Row],[4-6月計]]-テーブル22[[#This Row],[入金額2]]))</f>
        <v>0</v>
      </c>
      <c r="X607" s="42"/>
      <c r="Y607" s="42"/>
      <c r="Z607" s="42"/>
      <c r="AA607" s="42">
        <f>SUM(テーブル22[[#This Row],[7月]:[9月]])</f>
        <v>0</v>
      </c>
      <c r="AB607" s="41"/>
      <c r="AC607" s="42"/>
      <c r="AD607" s="42">
        <f>IF(テーブル22[[#This Row],[1-6月残高]]=0,テーブル22[[#This Row],[7-9月計]]-テーブル22[[#This Row],[入金額3]],IF(テーブル22[[#This Row],[1-6月残高]]&gt;0,テーブル22[[#This Row],[1-6月残高]]+テーブル22[[#This Row],[7-9月計]]-テーブル22[[#This Row],[入金額3]]))</f>
        <v>0</v>
      </c>
      <c r="AE607" s="42"/>
      <c r="AF607" s="42"/>
      <c r="AG607" s="42"/>
      <c r="AH607" s="42">
        <f>SUM(テーブル22[[#This Row],[10月]:[12月]])</f>
        <v>0</v>
      </c>
      <c r="AI607" s="41"/>
      <c r="AJ607" s="42"/>
      <c r="AK607" s="42">
        <f>IF(テーブル22[[#This Row],[1-9月残高]]=0,テーブル22[[#This Row],[10-12月計]]-テーブル22[[#This Row],[入金額4]],IF(テーブル22[[#This Row],[1-9月残高]]&gt;0,テーブル22[[#This Row],[1-9月残高]]+テーブル22[[#This Row],[10-12月計]]-テーブル22[[#This Row],[入金額4]]))</f>
        <v>0</v>
      </c>
      <c r="AL607" s="42">
        <f>SUM(テーブル22[[#This Row],[1-3月計]],テーブル22[[#This Row],[4-6月計]],テーブル22[[#This Row],[7-9月計]],テーブル22[[#This Row],[10-12月計]]-テーブル22[[#This Row],[入金合計]])</f>
        <v>0</v>
      </c>
      <c r="AM607" s="42">
        <f>SUM(テーブル22[[#This Row],[入金額]],テーブル22[[#This Row],[入金額2]],テーブル22[[#This Row],[入金額3]],テーブル22[[#This Row],[入金額4]])</f>
        <v>0</v>
      </c>
      <c r="AN607" s="38">
        <f t="shared" si="9"/>
        <v>0</v>
      </c>
    </row>
    <row r="608" spans="1:40" hidden="1" x14ac:dyDescent="0.15">
      <c r="A608" s="43">
        <v>4011</v>
      </c>
      <c r="B608" s="38"/>
      <c r="C608" s="43"/>
      <c r="D608" s="37" t="s">
        <v>405</v>
      </c>
      <c r="E608" s="37" t="s">
        <v>224</v>
      </c>
      <c r="F608" s="37" t="s">
        <v>1682</v>
      </c>
      <c r="G608" s="37" t="s">
        <v>405</v>
      </c>
      <c r="H608" s="37" t="s">
        <v>1683</v>
      </c>
      <c r="I608" s="38"/>
      <c r="J608" s="39">
        <v>0</v>
      </c>
      <c r="K608" s="39">
        <v>0</v>
      </c>
      <c r="L608" s="39">
        <v>0</v>
      </c>
      <c r="M608" s="44">
        <f>SUM(テーブル22[[#This Row],[1月]:[3月]])</f>
        <v>0</v>
      </c>
      <c r="N608" s="41"/>
      <c r="O608" s="39"/>
      <c r="P60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8" s="42">
        <v>0</v>
      </c>
      <c r="R608" s="42">
        <v>0</v>
      </c>
      <c r="S608" s="42">
        <v>0</v>
      </c>
      <c r="T608" s="42">
        <f>SUM(テーブル22[[#This Row],[4月]:[6月]])</f>
        <v>0</v>
      </c>
      <c r="U608" s="41"/>
      <c r="V608" s="42"/>
      <c r="W608" s="42">
        <f>IF(テーブル22[[#This Row],[1-3月残高]]="",テーブル22[[#This Row],[4-6月計]]-テーブル22[[#This Row],[入金額2]],IF(テーブル22[[#This Row],[1-3月残高]]&gt;0,テーブル22[[#This Row],[1-3月残高]]+テーブル22[[#This Row],[4-6月計]]-テーブル22[[#This Row],[入金額2]]))</f>
        <v>0</v>
      </c>
      <c r="X608" s="42"/>
      <c r="Y608" s="42"/>
      <c r="Z608" s="42"/>
      <c r="AA608" s="42">
        <f>SUM(テーブル22[[#This Row],[7月]:[9月]])</f>
        <v>0</v>
      </c>
      <c r="AB608" s="41"/>
      <c r="AC608" s="42"/>
      <c r="AD608" s="42">
        <f>IF(テーブル22[[#This Row],[1-6月残高]]=0,テーブル22[[#This Row],[7-9月計]]-テーブル22[[#This Row],[入金額3]],IF(テーブル22[[#This Row],[1-6月残高]]&gt;0,テーブル22[[#This Row],[1-6月残高]]+テーブル22[[#This Row],[7-9月計]]-テーブル22[[#This Row],[入金額3]]))</f>
        <v>0</v>
      </c>
      <c r="AE608" s="42"/>
      <c r="AF608" s="42"/>
      <c r="AG608" s="42"/>
      <c r="AH608" s="42">
        <f>SUM(テーブル22[[#This Row],[10月]:[12月]])</f>
        <v>0</v>
      </c>
      <c r="AI608" s="41"/>
      <c r="AJ608" s="42"/>
      <c r="AK608" s="42">
        <f>IF(テーブル22[[#This Row],[1-9月残高]]=0,テーブル22[[#This Row],[10-12月計]]-テーブル22[[#This Row],[入金額4]],IF(テーブル22[[#This Row],[1-9月残高]]&gt;0,テーブル22[[#This Row],[1-9月残高]]+テーブル22[[#This Row],[10-12月計]]-テーブル22[[#This Row],[入金額4]]))</f>
        <v>0</v>
      </c>
      <c r="AL608" s="42">
        <f>SUM(テーブル22[[#This Row],[1-3月計]],テーブル22[[#This Row],[4-6月計]],テーブル22[[#This Row],[7-9月計]],テーブル22[[#This Row],[10-12月計]]-テーブル22[[#This Row],[入金合計]])</f>
        <v>0</v>
      </c>
      <c r="AM608" s="42">
        <f>SUM(テーブル22[[#This Row],[入金額]],テーブル22[[#This Row],[入金額2]],テーブル22[[#This Row],[入金額3]],テーブル22[[#This Row],[入金額4]])</f>
        <v>0</v>
      </c>
      <c r="AN608" s="38">
        <f t="shared" si="9"/>
        <v>0</v>
      </c>
    </row>
    <row r="609" spans="1:40" hidden="1" x14ac:dyDescent="0.15">
      <c r="A609" s="43">
        <v>4012</v>
      </c>
      <c r="B609" s="38"/>
      <c r="C609" s="43"/>
      <c r="D609" s="37" t="s">
        <v>406</v>
      </c>
      <c r="E609" s="37" t="s">
        <v>226</v>
      </c>
      <c r="F609" s="37" t="s">
        <v>1684</v>
      </c>
      <c r="G609" s="37" t="s">
        <v>1685</v>
      </c>
      <c r="H609" s="37" t="s">
        <v>1686</v>
      </c>
      <c r="I609" s="38"/>
      <c r="J609" s="39">
        <v>0</v>
      </c>
      <c r="K609" s="39">
        <v>0</v>
      </c>
      <c r="L609" s="39">
        <v>0</v>
      </c>
      <c r="M609" s="44">
        <f>SUM(テーブル22[[#This Row],[1月]:[3月]])</f>
        <v>0</v>
      </c>
      <c r="N609" s="41"/>
      <c r="O609" s="39"/>
      <c r="P60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09" s="42">
        <v>0</v>
      </c>
      <c r="R609" s="42">
        <v>0</v>
      </c>
      <c r="S609" s="42">
        <v>0</v>
      </c>
      <c r="T609" s="42">
        <f>SUM(テーブル22[[#This Row],[4月]:[6月]])</f>
        <v>0</v>
      </c>
      <c r="U609" s="41"/>
      <c r="V609" s="42"/>
      <c r="W609" s="42">
        <f>IF(テーブル22[[#This Row],[1-3月残高]]="",テーブル22[[#This Row],[4-6月計]]-テーブル22[[#This Row],[入金額2]],IF(テーブル22[[#This Row],[1-3月残高]]&gt;0,テーブル22[[#This Row],[1-3月残高]]+テーブル22[[#This Row],[4-6月計]]-テーブル22[[#This Row],[入金額2]]))</f>
        <v>0</v>
      </c>
      <c r="X609" s="42"/>
      <c r="Y609" s="42"/>
      <c r="Z609" s="42"/>
      <c r="AA609" s="42">
        <f>SUM(テーブル22[[#This Row],[7月]:[9月]])</f>
        <v>0</v>
      </c>
      <c r="AB609" s="41"/>
      <c r="AC609" s="42"/>
      <c r="AD609" s="42">
        <f>IF(テーブル22[[#This Row],[1-6月残高]]=0,テーブル22[[#This Row],[7-9月計]]-テーブル22[[#This Row],[入金額3]],IF(テーブル22[[#This Row],[1-6月残高]]&gt;0,テーブル22[[#This Row],[1-6月残高]]+テーブル22[[#This Row],[7-9月計]]-テーブル22[[#This Row],[入金額3]]))</f>
        <v>0</v>
      </c>
      <c r="AE609" s="42"/>
      <c r="AF609" s="42"/>
      <c r="AG609" s="42"/>
      <c r="AH609" s="42">
        <f>SUM(テーブル22[[#This Row],[10月]:[12月]])</f>
        <v>0</v>
      </c>
      <c r="AI609" s="41"/>
      <c r="AJ609" s="42"/>
      <c r="AK609" s="42">
        <f>IF(テーブル22[[#This Row],[1-9月残高]]=0,テーブル22[[#This Row],[10-12月計]]-テーブル22[[#This Row],[入金額4]],IF(テーブル22[[#This Row],[1-9月残高]]&gt;0,テーブル22[[#This Row],[1-9月残高]]+テーブル22[[#This Row],[10-12月計]]-テーブル22[[#This Row],[入金額4]]))</f>
        <v>0</v>
      </c>
      <c r="AL609" s="42">
        <f>SUM(テーブル22[[#This Row],[1-3月計]],テーブル22[[#This Row],[4-6月計]],テーブル22[[#This Row],[7-9月計]],テーブル22[[#This Row],[10-12月計]]-テーブル22[[#This Row],[入金合計]])</f>
        <v>0</v>
      </c>
      <c r="AM609" s="42">
        <f>SUM(テーブル22[[#This Row],[入金額]],テーブル22[[#This Row],[入金額2]],テーブル22[[#This Row],[入金額3]],テーブル22[[#This Row],[入金額4]])</f>
        <v>0</v>
      </c>
      <c r="AN609" s="38">
        <f t="shared" si="9"/>
        <v>0</v>
      </c>
    </row>
    <row r="610" spans="1:40" hidden="1" x14ac:dyDescent="0.15">
      <c r="A610" s="43">
        <v>4013</v>
      </c>
      <c r="B610" s="38"/>
      <c r="C610" s="43"/>
      <c r="D610" s="37" t="s">
        <v>1687</v>
      </c>
      <c r="E610" s="37" t="s">
        <v>224</v>
      </c>
      <c r="F610" s="37" t="s">
        <v>1688</v>
      </c>
      <c r="G610" s="37" t="s">
        <v>1687</v>
      </c>
      <c r="H610" s="37" t="s">
        <v>1689</v>
      </c>
      <c r="I610" s="38"/>
      <c r="J610" s="39">
        <v>0</v>
      </c>
      <c r="K610" s="39">
        <v>0</v>
      </c>
      <c r="L610" s="39">
        <v>0</v>
      </c>
      <c r="M610" s="44">
        <f>SUM(テーブル22[[#This Row],[1月]:[3月]])</f>
        <v>0</v>
      </c>
      <c r="N610" s="41"/>
      <c r="O610" s="39"/>
      <c r="P61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0" s="42">
        <v>0</v>
      </c>
      <c r="R610" s="42">
        <v>0</v>
      </c>
      <c r="S610" s="42">
        <v>0</v>
      </c>
      <c r="T610" s="42">
        <f>SUM(テーブル22[[#This Row],[4月]:[6月]])</f>
        <v>0</v>
      </c>
      <c r="U610" s="41"/>
      <c r="V610" s="42"/>
      <c r="W610" s="42">
        <f>IF(テーブル22[[#This Row],[1-3月残高]]="",テーブル22[[#This Row],[4-6月計]]-テーブル22[[#This Row],[入金額2]],IF(テーブル22[[#This Row],[1-3月残高]]&gt;0,テーブル22[[#This Row],[1-3月残高]]+テーブル22[[#This Row],[4-6月計]]-テーブル22[[#This Row],[入金額2]]))</f>
        <v>0</v>
      </c>
      <c r="X610" s="42"/>
      <c r="Y610" s="42"/>
      <c r="Z610" s="42"/>
      <c r="AA610" s="42">
        <f>SUM(テーブル22[[#This Row],[7月]:[9月]])</f>
        <v>0</v>
      </c>
      <c r="AB610" s="41"/>
      <c r="AC610" s="42"/>
      <c r="AD610" s="42">
        <f>IF(テーブル22[[#This Row],[1-6月残高]]=0,テーブル22[[#This Row],[7-9月計]]-テーブル22[[#This Row],[入金額3]],IF(テーブル22[[#This Row],[1-6月残高]]&gt;0,テーブル22[[#This Row],[1-6月残高]]+テーブル22[[#This Row],[7-9月計]]-テーブル22[[#This Row],[入金額3]]))</f>
        <v>0</v>
      </c>
      <c r="AE610" s="42"/>
      <c r="AF610" s="42"/>
      <c r="AG610" s="42"/>
      <c r="AH610" s="42">
        <f>SUM(テーブル22[[#This Row],[10月]:[12月]])</f>
        <v>0</v>
      </c>
      <c r="AI610" s="41"/>
      <c r="AJ610" s="42"/>
      <c r="AK610" s="42">
        <f>IF(テーブル22[[#This Row],[1-9月残高]]=0,テーブル22[[#This Row],[10-12月計]]-テーブル22[[#This Row],[入金額4]],IF(テーブル22[[#This Row],[1-9月残高]]&gt;0,テーブル22[[#This Row],[1-9月残高]]+テーブル22[[#This Row],[10-12月計]]-テーブル22[[#This Row],[入金額4]]))</f>
        <v>0</v>
      </c>
      <c r="AL610" s="42">
        <f>SUM(テーブル22[[#This Row],[1-3月計]],テーブル22[[#This Row],[4-6月計]],テーブル22[[#This Row],[7-9月計]],テーブル22[[#This Row],[10-12月計]]-テーブル22[[#This Row],[入金合計]])</f>
        <v>0</v>
      </c>
      <c r="AM610" s="42">
        <f>SUM(テーブル22[[#This Row],[入金額]],テーブル22[[#This Row],[入金額2]],テーブル22[[#This Row],[入金額3]],テーブル22[[#This Row],[入金額4]])</f>
        <v>0</v>
      </c>
      <c r="AN610" s="38">
        <f t="shared" si="9"/>
        <v>0</v>
      </c>
    </row>
    <row r="611" spans="1:40" hidden="1" x14ac:dyDescent="0.15">
      <c r="A611" s="43">
        <v>4014</v>
      </c>
      <c r="B611" s="38"/>
      <c r="C611" s="43"/>
      <c r="D611" s="37" t="s">
        <v>1690</v>
      </c>
      <c r="E611" s="37" t="s">
        <v>1691</v>
      </c>
      <c r="F611" s="37" t="s">
        <v>1692</v>
      </c>
      <c r="G611" s="37" t="s">
        <v>1693</v>
      </c>
      <c r="H611" s="37" t="s">
        <v>1694</v>
      </c>
      <c r="I611" s="38"/>
      <c r="J611" s="39">
        <v>10830</v>
      </c>
      <c r="K611" s="39">
        <v>0</v>
      </c>
      <c r="L611" s="39">
        <v>0</v>
      </c>
      <c r="M611" s="44">
        <f>SUM(テーブル22[[#This Row],[1月]:[3月]])</f>
        <v>10830</v>
      </c>
      <c r="N611" s="41"/>
      <c r="O611" s="39"/>
      <c r="P611" s="42">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10830</v>
      </c>
      <c r="Q611" s="42">
        <v>6885</v>
      </c>
      <c r="R611" s="42">
        <v>0</v>
      </c>
      <c r="S611" s="42">
        <v>0</v>
      </c>
      <c r="T611" s="42">
        <f>SUM(テーブル22[[#This Row],[4月]:[6月]])</f>
        <v>6885</v>
      </c>
      <c r="U611" s="41"/>
      <c r="V611" s="42"/>
      <c r="W611" s="42">
        <f>IF(テーブル22[[#This Row],[1-3月残高]]="",テーブル22[[#This Row],[4-6月計]]-テーブル22[[#This Row],[入金額2]],IF(テーブル22[[#This Row],[1-3月残高]]&gt;0,テーブル22[[#This Row],[1-3月残高]]+テーブル22[[#This Row],[4-6月計]]-テーブル22[[#This Row],[入金額2]]))</f>
        <v>17715</v>
      </c>
      <c r="X611" s="42"/>
      <c r="Y611" s="42"/>
      <c r="Z611" s="42"/>
      <c r="AA611" s="42">
        <f>SUM(テーブル22[[#This Row],[7月]:[9月]])</f>
        <v>0</v>
      </c>
      <c r="AB611" s="41"/>
      <c r="AC611" s="42"/>
      <c r="AD611" s="42">
        <f>IF(テーブル22[[#This Row],[1-6月残高]]=0,テーブル22[[#This Row],[7-9月計]]-テーブル22[[#This Row],[入金額3]],IF(テーブル22[[#This Row],[1-6月残高]]&gt;0,テーブル22[[#This Row],[1-6月残高]]+テーブル22[[#This Row],[7-9月計]]-テーブル22[[#This Row],[入金額3]]))</f>
        <v>17715</v>
      </c>
      <c r="AE611" s="42"/>
      <c r="AF611" s="42"/>
      <c r="AG611" s="42"/>
      <c r="AH611" s="42">
        <f>SUM(テーブル22[[#This Row],[10月]:[12月]])</f>
        <v>0</v>
      </c>
      <c r="AI611" s="41"/>
      <c r="AJ611" s="42"/>
      <c r="AK611" s="42">
        <f>IF(テーブル22[[#This Row],[1-9月残高]]=0,テーブル22[[#This Row],[10-12月計]]-テーブル22[[#This Row],[入金額4]],IF(テーブル22[[#This Row],[1-9月残高]]&gt;0,テーブル22[[#This Row],[1-9月残高]]+テーブル22[[#This Row],[10-12月計]]-テーブル22[[#This Row],[入金額4]]))</f>
        <v>17715</v>
      </c>
      <c r="AL611" s="42">
        <f>SUM(テーブル22[[#This Row],[1-3月計]],テーブル22[[#This Row],[4-6月計]],テーブル22[[#This Row],[7-9月計]],テーブル22[[#This Row],[10-12月計]]-テーブル22[[#This Row],[入金合計]])</f>
        <v>17715</v>
      </c>
      <c r="AM611" s="42">
        <f>SUM(テーブル22[[#This Row],[入金額]],テーブル22[[#This Row],[入金額2]],テーブル22[[#This Row],[入金額3]],テーブル22[[#This Row],[入金額4]])</f>
        <v>0</v>
      </c>
      <c r="AN611" s="38">
        <f t="shared" si="9"/>
        <v>17715</v>
      </c>
    </row>
    <row r="612" spans="1:40" hidden="1" x14ac:dyDescent="0.15">
      <c r="A612" s="43">
        <v>4015</v>
      </c>
      <c r="B612" s="38"/>
      <c r="C612" s="43"/>
      <c r="D612" s="37" t="s">
        <v>1695</v>
      </c>
      <c r="E612" s="37" t="s">
        <v>224</v>
      </c>
      <c r="F612" s="37" t="s">
        <v>1696</v>
      </c>
      <c r="G612" s="37" t="s">
        <v>1695</v>
      </c>
      <c r="H612" s="37" t="s">
        <v>1697</v>
      </c>
      <c r="I612" s="38"/>
      <c r="J612" s="39">
        <v>0</v>
      </c>
      <c r="K612" s="39">
        <v>0</v>
      </c>
      <c r="L612" s="39">
        <v>0</v>
      </c>
      <c r="M612" s="44">
        <f>SUM(テーブル22[[#This Row],[1月]:[3月]])</f>
        <v>0</v>
      </c>
      <c r="N612" s="41"/>
      <c r="O612" s="39"/>
      <c r="P61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2" s="42">
        <v>0</v>
      </c>
      <c r="R612" s="42">
        <v>0</v>
      </c>
      <c r="S612" s="42">
        <v>0</v>
      </c>
      <c r="T612" s="42">
        <f>SUM(テーブル22[[#This Row],[4月]:[6月]])</f>
        <v>0</v>
      </c>
      <c r="U612" s="41"/>
      <c r="V612" s="42"/>
      <c r="W612" s="42">
        <f>IF(テーブル22[[#This Row],[1-3月残高]]="",テーブル22[[#This Row],[4-6月計]]-テーブル22[[#This Row],[入金額2]],IF(テーブル22[[#This Row],[1-3月残高]]&gt;0,テーブル22[[#This Row],[1-3月残高]]+テーブル22[[#This Row],[4-6月計]]-テーブル22[[#This Row],[入金額2]]))</f>
        <v>0</v>
      </c>
      <c r="X612" s="42"/>
      <c r="Y612" s="42"/>
      <c r="Z612" s="42"/>
      <c r="AA612" s="42">
        <f>SUM(テーブル22[[#This Row],[7月]:[9月]])</f>
        <v>0</v>
      </c>
      <c r="AB612" s="41"/>
      <c r="AC612" s="42"/>
      <c r="AD612" s="42">
        <f>IF(テーブル22[[#This Row],[1-6月残高]]=0,テーブル22[[#This Row],[7-9月計]]-テーブル22[[#This Row],[入金額3]],IF(テーブル22[[#This Row],[1-6月残高]]&gt;0,テーブル22[[#This Row],[1-6月残高]]+テーブル22[[#This Row],[7-9月計]]-テーブル22[[#This Row],[入金額3]]))</f>
        <v>0</v>
      </c>
      <c r="AE612" s="42"/>
      <c r="AF612" s="42"/>
      <c r="AG612" s="42"/>
      <c r="AH612" s="42">
        <f>SUM(テーブル22[[#This Row],[10月]:[12月]])</f>
        <v>0</v>
      </c>
      <c r="AI612" s="41"/>
      <c r="AJ612" s="42"/>
      <c r="AK612" s="42">
        <f>IF(テーブル22[[#This Row],[1-9月残高]]=0,テーブル22[[#This Row],[10-12月計]]-テーブル22[[#This Row],[入金額4]],IF(テーブル22[[#This Row],[1-9月残高]]&gt;0,テーブル22[[#This Row],[1-9月残高]]+テーブル22[[#This Row],[10-12月計]]-テーブル22[[#This Row],[入金額4]]))</f>
        <v>0</v>
      </c>
      <c r="AL612" s="42">
        <f>SUM(テーブル22[[#This Row],[1-3月計]],テーブル22[[#This Row],[4-6月計]],テーブル22[[#This Row],[7-9月計]],テーブル22[[#This Row],[10-12月計]]-テーブル22[[#This Row],[入金合計]])</f>
        <v>0</v>
      </c>
      <c r="AM612" s="42">
        <f>SUM(テーブル22[[#This Row],[入金額]],テーブル22[[#This Row],[入金額2]],テーブル22[[#This Row],[入金額3]],テーブル22[[#This Row],[入金額4]])</f>
        <v>0</v>
      </c>
      <c r="AN612" s="38">
        <f t="shared" si="9"/>
        <v>0</v>
      </c>
    </row>
    <row r="613" spans="1:40" hidden="1" x14ac:dyDescent="0.15">
      <c r="A613" s="43">
        <v>4016</v>
      </c>
      <c r="B613" s="38"/>
      <c r="C613" s="43"/>
      <c r="D613" s="37" t="s">
        <v>1698</v>
      </c>
      <c r="E613" s="37" t="s">
        <v>225</v>
      </c>
      <c r="F613" s="37" t="s">
        <v>1699</v>
      </c>
      <c r="G613" s="37" t="s">
        <v>1698</v>
      </c>
      <c r="H613" s="37" t="s">
        <v>1700</v>
      </c>
      <c r="I613" s="38"/>
      <c r="J613" s="39">
        <v>0</v>
      </c>
      <c r="K613" s="39">
        <v>0</v>
      </c>
      <c r="L613" s="39">
        <v>0</v>
      </c>
      <c r="M613" s="44">
        <f>SUM(テーブル22[[#This Row],[1月]:[3月]])</f>
        <v>0</v>
      </c>
      <c r="N613" s="41"/>
      <c r="O613" s="39"/>
      <c r="P61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3" s="42">
        <v>0</v>
      </c>
      <c r="R613" s="42">
        <v>0</v>
      </c>
      <c r="S613" s="42">
        <v>0</v>
      </c>
      <c r="T613" s="42">
        <f>SUM(テーブル22[[#This Row],[4月]:[6月]])</f>
        <v>0</v>
      </c>
      <c r="U613" s="41"/>
      <c r="V613" s="42"/>
      <c r="W613" s="42">
        <f>IF(テーブル22[[#This Row],[1-3月残高]]="",テーブル22[[#This Row],[4-6月計]]-テーブル22[[#This Row],[入金額2]],IF(テーブル22[[#This Row],[1-3月残高]]&gt;0,テーブル22[[#This Row],[1-3月残高]]+テーブル22[[#This Row],[4-6月計]]-テーブル22[[#This Row],[入金額2]]))</f>
        <v>0</v>
      </c>
      <c r="X613" s="42"/>
      <c r="Y613" s="42"/>
      <c r="Z613" s="42"/>
      <c r="AA613" s="42">
        <f>SUM(テーブル22[[#This Row],[7月]:[9月]])</f>
        <v>0</v>
      </c>
      <c r="AB613" s="41"/>
      <c r="AC613" s="42"/>
      <c r="AD613" s="42">
        <f>IF(テーブル22[[#This Row],[1-6月残高]]=0,テーブル22[[#This Row],[7-9月計]]-テーブル22[[#This Row],[入金額3]],IF(テーブル22[[#This Row],[1-6月残高]]&gt;0,テーブル22[[#This Row],[1-6月残高]]+テーブル22[[#This Row],[7-9月計]]-テーブル22[[#This Row],[入金額3]]))</f>
        <v>0</v>
      </c>
      <c r="AE613" s="42"/>
      <c r="AF613" s="42"/>
      <c r="AG613" s="42"/>
      <c r="AH613" s="42">
        <f>SUM(テーブル22[[#This Row],[10月]:[12月]])</f>
        <v>0</v>
      </c>
      <c r="AI613" s="41"/>
      <c r="AJ613" s="42"/>
      <c r="AK613" s="42">
        <f>IF(テーブル22[[#This Row],[1-9月残高]]=0,テーブル22[[#This Row],[10-12月計]]-テーブル22[[#This Row],[入金額4]],IF(テーブル22[[#This Row],[1-9月残高]]&gt;0,テーブル22[[#This Row],[1-9月残高]]+テーブル22[[#This Row],[10-12月計]]-テーブル22[[#This Row],[入金額4]]))</f>
        <v>0</v>
      </c>
      <c r="AL613" s="42">
        <f>SUM(テーブル22[[#This Row],[1-3月計]],テーブル22[[#This Row],[4-6月計]],テーブル22[[#This Row],[7-9月計]],テーブル22[[#This Row],[10-12月計]]-テーブル22[[#This Row],[入金合計]])</f>
        <v>0</v>
      </c>
      <c r="AM613" s="42">
        <f>SUM(テーブル22[[#This Row],[入金額]],テーブル22[[#This Row],[入金額2]],テーブル22[[#This Row],[入金額3]],テーブル22[[#This Row],[入金額4]])</f>
        <v>0</v>
      </c>
      <c r="AN613" s="38">
        <f t="shared" si="9"/>
        <v>0</v>
      </c>
    </row>
    <row r="614" spans="1:40" hidden="1" x14ac:dyDescent="0.15">
      <c r="A614" s="43">
        <v>4017</v>
      </c>
      <c r="B614" s="38"/>
      <c r="C614" s="43"/>
      <c r="D614" s="37" t="s">
        <v>1701</v>
      </c>
      <c r="E614" s="37" t="s">
        <v>226</v>
      </c>
      <c r="F614" s="37" t="s">
        <v>1702</v>
      </c>
      <c r="G614" s="37" t="s">
        <v>1701</v>
      </c>
      <c r="H614" s="37" t="s">
        <v>1703</v>
      </c>
      <c r="I614" s="38"/>
      <c r="J614" s="39">
        <v>0</v>
      </c>
      <c r="K614" s="39">
        <v>0</v>
      </c>
      <c r="L614" s="39">
        <v>0</v>
      </c>
      <c r="M614" s="44">
        <f>SUM(テーブル22[[#This Row],[1月]:[3月]])</f>
        <v>0</v>
      </c>
      <c r="N614" s="41"/>
      <c r="O614" s="39"/>
      <c r="P61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4" s="42">
        <v>0</v>
      </c>
      <c r="R614" s="42">
        <v>0</v>
      </c>
      <c r="S614" s="42">
        <v>0</v>
      </c>
      <c r="T614" s="42">
        <f>SUM(テーブル22[[#This Row],[4月]:[6月]])</f>
        <v>0</v>
      </c>
      <c r="U614" s="41"/>
      <c r="V614" s="42"/>
      <c r="W614" s="42">
        <f>IF(テーブル22[[#This Row],[1-3月残高]]="",テーブル22[[#This Row],[4-6月計]]-テーブル22[[#This Row],[入金額2]],IF(テーブル22[[#This Row],[1-3月残高]]&gt;0,テーブル22[[#This Row],[1-3月残高]]+テーブル22[[#This Row],[4-6月計]]-テーブル22[[#This Row],[入金額2]]))</f>
        <v>0</v>
      </c>
      <c r="X614" s="42"/>
      <c r="Y614" s="42"/>
      <c r="Z614" s="42"/>
      <c r="AA614" s="42">
        <f>SUM(テーブル22[[#This Row],[7月]:[9月]])</f>
        <v>0</v>
      </c>
      <c r="AB614" s="41"/>
      <c r="AC614" s="42"/>
      <c r="AD614" s="42">
        <f>IF(テーブル22[[#This Row],[1-6月残高]]=0,テーブル22[[#This Row],[7-9月計]]-テーブル22[[#This Row],[入金額3]],IF(テーブル22[[#This Row],[1-6月残高]]&gt;0,テーブル22[[#This Row],[1-6月残高]]+テーブル22[[#This Row],[7-9月計]]-テーブル22[[#This Row],[入金額3]]))</f>
        <v>0</v>
      </c>
      <c r="AE614" s="42"/>
      <c r="AF614" s="42"/>
      <c r="AG614" s="42"/>
      <c r="AH614" s="42">
        <f>SUM(テーブル22[[#This Row],[10月]:[12月]])</f>
        <v>0</v>
      </c>
      <c r="AI614" s="41"/>
      <c r="AJ614" s="42"/>
      <c r="AK614" s="42">
        <f>IF(テーブル22[[#This Row],[1-9月残高]]=0,テーブル22[[#This Row],[10-12月計]]-テーブル22[[#This Row],[入金額4]],IF(テーブル22[[#This Row],[1-9月残高]]&gt;0,テーブル22[[#This Row],[1-9月残高]]+テーブル22[[#This Row],[10-12月計]]-テーブル22[[#This Row],[入金額4]]))</f>
        <v>0</v>
      </c>
      <c r="AL614" s="42">
        <f>SUM(テーブル22[[#This Row],[1-3月計]],テーブル22[[#This Row],[4-6月計]],テーブル22[[#This Row],[7-9月計]],テーブル22[[#This Row],[10-12月計]]-テーブル22[[#This Row],[入金合計]])</f>
        <v>0</v>
      </c>
      <c r="AM614" s="42">
        <f>SUM(テーブル22[[#This Row],[入金額]],テーブル22[[#This Row],[入金額2]],テーブル22[[#This Row],[入金額3]],テーブル22[[#This Row],[入金額4]])</f>
        <v>0</v>
      </c>
      <c r="AN614" s="38">
        <f t="shared" si="9"/>
        <v>0</v>
      </c>
    </row>
    <row r="615" spans="1:40" hidden="1" x14ac:dyDescent="0.15">
      <c r="A615" s="43">
        <v>4018</v>
      </c>
      <c r="B615" s="38"/>
      <c r="C615" s="43"/>
      <c r="D615" s="37" t="s">
        <v>407</v>
      </c>
      <c r="E615" s="37" t="s">
        <v>227</v>
      </c>
      <c r="F615" s="37" t="s">
        <v>1704</v>
      </c>
      <c r="G615" s="37" t="s">
        <v>407</v>
      </c>
      <c r="H615" s="37" t="s">
        <v>408</v>
      </c>
      <c r="I615" s="38"/>
      <c r="J615" s="39">
        <v>0</v>
      </c>
      <c r="K615" s="39">
        <v>0</v>
      </c>
      <c r="L615" s="39">
        <v>0</v>
      </c>
      <c r="M615" s="44">
        <f>SUM(テーブル22[[#This Row],[1月]:[3月]])</f>
        <v>0</v>
      </c>
      <c r="N615" s="41"/>
      <c r="O615" s="39"/>
      <c r="P61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5" s="42">
        <v>0</v>
      </c>
      <c r="R615" s="42">
        <v>0</v>
      </c>
      <c r="S615" s="42">
        <v>0</v>
      </c>
      <c r="T615" s="42">
        <f>SUM(テーブル22[[#This Row],[4月]:[6月]])</f>
        <v>0</v>
      </c>
      <c r="U615" s="41"/>
      <c r="V615" s="42"/>
      <c r="W615" s="42">
        <f>IF(テーブル22[[#This Row],[1-3月残高]]="",テーブル22[[#This Row],[4-6月計]]-テーブル22[[#This Row],[入金額2]],IF(テーブル22[[#This Row],[1-3月残高]]&gt;0,テーブル22[[#This Row],[1-3月残高]]+テーブル22[[#This Row],[4-6月計]]-テーブル22[[#This Row],[入金額2]]))</f>
        <v>0</v>
      </c>
      <c r="X615" s="42"/>
      <c r="Y615" s="42"/>
      <c r="Z615" s="42"/>
      <c r="AA615" s="42">
        <f>SUM(テーブル22[[#This Row],[7月]:[9月]])</f>
        <v>0</v>
      </c>
      <c r="AB615" s="41"/>
      <c r="AC615" s="42"/>
      <c r="AD615" s="42">
        <f>IF(テーブル22[[#This Row],[1-6月残高]]=0,テーブル22[[#This Row],[7-9月計]]-テーブル22[[#This Row],[入金額3]],IF(テーブル22[[#This Row],[1-6月残高]]&gt;0,テーブル22[[#This Row],[1-6月残高]]+テーブル22[[#This Row],[7-9月計]]-テーブル22[[#This Row],[入金額3]]))</f>
        <v>0</v>
      </c>
      <c r="AE615" s="42"/>
      <c r="AF615" s="42"/>
      <c r="AG615" s="42"/>
      <c r="AH615" s="42">
        <f>SUM(テーブル22[[#This Row],[10月]:[12月]])</f>
        <v>0</v>
      </c>
      <c r="AI615" s="41"/>
      <c r="AJ615" s="42"/>
      <c r="AK615" s="42">
        <f>IF(テーブル22[[#This Row],[1-9月残高]]=0,テーブル22[[#This Row],[10-12月計]]-テーブル22[[#This Row],[入金額4]],IF(テーブル22[[#This Row],[1-9月残高]]&gt;0,テーブル22[[#This Row],[1-9月残高]]+テーブル22[[#This Row],[10-12月計]]-テーブル22[[#This Row],[入金額4]]))</f>
        <v>0</v>
      </c>
      <c r="AL615" s="42">
        <f>SUM(テーブル22[[#This Row],[1-3月計]],テーブル22[[#This Row],[4-6月計]],テーブル22[[#This Row],[7-9月計]],テーブル22[[#This Row],[10-12月計]]-テーブル22[[#This Row],[入金合計]])</f>
        <v>0</v>
      </c>
      <c r="AM615" s="42">
        <f>SUM(テーブル22[[#This Row],[入金額]],テーブル22[[#This Row],[入金額2]],テーブル22[[#This Row],[入金額3]],テーブル22[[#This Row],[入金額4]])</f>
        <v>0</v>
      </c>
      <c r="AN615" s="38">
        <f t="shared" si="9"/>
        <v>0</v>
      </c>
    </row>
    <row r="616" spans="1:40" hidden="1" x14ac:dyDescent="0.15">
      <c r="A616" s="43">
        <v>4019</v>
      </c>
      <c r="B616" s="38"/>
      <c r="C616" s="43"/>
      <c r="D616" s="37" t="s">
        <v>1705</v>
      </c>
      <c r="E616" s="37" t="s">
        <v>226</v>
      </c>
      <c r="F616" s="37" t="s">
        <v>1706</v>
      </c>
      <c r="G616" s="37" t="s">
        <v>1707</v>
      </c>
      <c r="H616" s="37" t="s">
        <v>1708</v>
      </c>
      <c r="I616" s="38"/>
      <c r="J616" s="39">
        <v>0</v>
      </c>
      <c r="K616" s="39">
        <v>0</v>
      </c>
      <c r="L616" s="39">
        <v>0</v>
      </c>
      <c r="M616" s="44">
        <f>SUM(テーブル22[[#This Row],[1月]:[3月]])</f>
        <v>0</v>
      </c>
      <c r="N616" s="41"/>
      <c r="O616" s="39"/>
      <c r="P61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6" s="42">
        <v>0</v>
      </c>
      <c r="R616" s="42">
        <v>0</v>
      </c>
      <c r="S616" s="42">
        <v>0</v>
      </c>
      <c r="T616" s="42">
        <f>SUM(テーブル22[[#This Row],[4月]:[6月]])</f>
        <v>0</v>
      </c>
      <c r="U616" s="41"/>
      <c r="V616" s="42"/>
      <c r="W616" s="42">
        <f>IF(テーブル22[[#This Row],[1-3月残高]]="",テーブル22[[#This Row],[4-6月計]]-テーブル22[[#This Row],[入金額2]],IF(テーブル22[[#This Row],[1-3月残高]]&gt;0,テーブル22[[#This Row],[1-3月残高]]+テーブル22[[#This Row],[4-6月計]]-テーブル22[[#This Row],[入金額2]]))</f>
        <v>0</v>
      </c>
      <c r="X616" s="42"/>
      <c r="Y616" s="42"/>
      <c r="Z616" s="42"/>
      <c r="AA616" s="42">
        <f>SUM(テーブル22[[#This Row],[7月]:[9月]])</f>
        <v>0</v>
      </c>
      <c r="AB616" s="41"/>
      <c r="AC616" s="42"/>
      <c r="AD616" s="42">
        <f>IF(テーブル22[[#This Row],[1-6月残高]]=0,テーブル22[[#This Row],[7-9月計]]-テーブル22[[#This Row],[入金額3]],IF(テーブル22[[#This Row],[1-6月残高]]&gt;0,テーブル22[[#This Row],[1-6月残高]]+テーブル22[[#This Row],[7-9月計]]-テーブル22[[#This Row],[入金額3]]))</f>
        <v>0</v>
      </c>
      <c r="AE616" s="42"/>
      <c r="AF616" s="42"/>
      <c r="AG616" s="42"/>
      <c r="AH616" s="42">
        <f>SUM(テーブル22[[#This Row],[10月]:[12月]])</f>
        <v>0</v>
      </c>
      <c r="AI616" s="41"/>
      <c r="AJ616" s="42"/>
      <c r="AK616" s="42">
        <f>IF(テーブル22[[#This Row],[1-9月残高]]=0,テーブル22[[#This Row],[10-12月計]]-テーブル22[[#This Row],[入金額4]],IF(テーブル22[[#This Row],[1-9月残高]]&gt;0,テーブル22[[#This Row],[1-9月残高]]+テーブル22[[#This Row],[10-12月計]]-テーブル22[[#This Row],[入金額4]]))</f>
        <v>0</v>
      </c>
      <c r="AL616" s="42">
        <f>SUM(テーブル22[[#This Row],[1-3月計]],テーブル22[[#This Row],[4-6月計]],テーブル22[[#This Row],[7-9月計]],テーブル22[[#This Row],[10-12月計]]-テーブル22[[#This Row],[入金合計]])</f>
        <v>0</v>
      </c>
      <c r="AM616" s="42">
        <f>SUM(テーブル22[[#This Row],[入金額]],テーブル22[[#This Row],[入金額2]],テーブル22[[#This Row],[入金額3]],テーブル22[[#This Row],[入金額4]])</f>
        <v>0</v>
      </c>
      <c r="AN616" s="38">
        <f t="shared" si="9"/>
        <v>0</v>
      </c>
    </row>
    <row r="617" spans="1:40" hidden="1" x14ac:dyDescent="0.15">
      <c r="A617" s="43">
        <v>4020</v>
      </c>
      <c r="B617" s="38"/>
      <c r="C617" s="43"/>
      <c r="D617" s="37" t="s">
        <v>409</v>
      </c>
      <c r="E617" s="37" t="s">
        <v>226</v>
      </c>
      <c r="F617" s="37" t="s">
        <v>1709</v>
      </c>
      <c r="G617" s="37" t="s">
        <v>409</v>
      </c>
      <c r="H617" s="37" t="s">
        <v>1710</v>
      </c>
      <c r="I617" s="38"/>
      <c r="J617" s="39">
        <v>0</v>
      </c>
      <c r="K617" s="39">
        <v>0</v>
      </c>
      <c r="L617" s="39">
        <v>0</v>
      </c>
      <c r="M617" s="44">
        <f>SUM(テーブル22[[#This Row],[1月]:[3月]])</f>
        <v>0</v>
      </c>
      <c r="N617" s="41"/>
      <c r="O617" s="39"/>
      <c r="P61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7" s="42">
        <v>0</v>
      </c>
      <c r="R617" s="42">
        <v>0</v>
      </c>
      <c r="S617" s="42">
        <v>0</v>
      </c>
      <c r="T617" s="42">
        <f>SUM(テーブル22[[#This Row],[4月]:[6月]])</f>
        <v>0</v>
      </c>
      <c r="U617" s="41"/>
      <c r="V617" s="42"/>
      <c r="W617" s="42">
        <f>IF(テーブル22[[#This Row],[1-3月残高]]="",テーブル22[[#This Row],[4-6月計]]-テーブル22[[#This Row],[入金額2]],IF(テーブル22[[#This Row],[1-3月残高]]&gt;0,テーブル22[[#This Row],[1-3月残高]]+テーブル22[[#This Row],[4-6月計]]-テーブル22[[#This Row],[入金額2]]))</f>
        <v>0</v>
      </c>
      <c r="X617" s="42"/>
      <c r="Y617" s="42"/>
      <c r="Z617" s="42"/>
      <c r="AA617" s="42">
        <f>SUM(テーブル22[[#This Row],[7月]:[9月]])</f>
        <v>0</v>
      </c>
      <c r="AB617" s="41"/>
      <c r="AC617" s="42"/>
      <c r="AD617" s="42">
        <f>IF(テーブル22[[#This Row],[1-6月残高]]=0,テーブル22[[#This Row],[7-9月計]]-テーブル22[[#This Row],[入金額3]],IF(テーブル22[[#This Row],[1-6月残高]]&gt;0,テーブル22[[#This Row],[1-6月残高]]+テーブル22[[#This Row],[7-9月計]]-テーブル22[[#This Row],[入金額3]]))</f>
        <v>0</v>
      </c>
      <c r="AE617" s="42"/>
      <c r="AF617" s="42"/>
      <c r="AG617" s="42"/>
      <c r="AH617" s="42">
        <f>SUM(テーブル22[[#This Row],[10月]:[12月]])</f>
        <v>0</v>
      </c>
      <c r="AI617" s="41"/>
      <c r="AJ617" s="42"/>
      <c r="AK617" s="42">
        <f>IF(テーブル22[[#This Row],[1-9月残高]]=0,テーブル22[[#This Row],[10-12月計]]-テーブル22[[#This Row],[入金額4]],IF(テーブル22[[#This Row],[1-9月残高]]&gt;0,テーブル22[[#This Row],[1-9月残高]]+テーブル22[[#This Row],[10-12月計]]-テーブル22[[#This Row],[入金額4]]))</f>
        <v>0</v>
      </c>
      <c r="AL617" s="42">
        <f>SUM(テーブル22[[#This Row],[1-3月計]],テーブル22[[#This Row],[4-6月計]],テーブル22[[#This Row],[7-9月計]],テーブル22[[#This Row],[10-12月計]]-テーブル22[[#This Row],[入金合計]])</f>
        <v>0</v>
      </c>
      <c r="AM617" s="42">
        <f>SUM(テーブル22[[#This Row],[入金額]],テーブル22[[#This Row],[入金額2]],テーブル22[[#This Row],[入金額3]],テーブル22[[#This Row],[入金額4]])</f>
        <v>0</v>
      </c>
      <c r="AN617" s="38">
        <f t="shared" si="9"/>
        <v>0</v>
      </c>
    </row>
    <row r="618" spans="1:40" hidden="1" x14ac:dyDescent="0.15">
      <c r="A618" s="43">
        <v>4021</v>
      </c>
      <c r="B618" s="38"/>
      <c r="C618" s="43"/>
      <c r="D618" s="37" t="s">
        <v>201</v>
      </c>
      <c r="E618" s="37" t="s">
        <v>224</v>
      </c>
      <c r="F618" s="37" t="s">
        <v>1711</v>
      </c>
      <c r="G618" s="37" t="s">
        <v>201</v>
      </c>
      <c r="H618" s="37" t="s">
        <v>1712</v>
      </c>
      <c r="I618" s="38"/>
      <c r="J618" s="39">
        <v>0</v>
      </c>
      <c r="K618" s="39">
        <v>0</v>
      </c>
      <c r="L618" s="39">
        <v>0</v>
      </c>
      <c r="M618" s="44">
        <f>SUM(テーブル22[[#This Row],[1月]:[3月]])</f>
        <v>0</v>
      </c>
      <c r="N618" s="41"/>
      <c r="O618" s="39"/>
      <c r="P61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8" s="42">
        <v>0</v>
      </c>
      <c r="R618" s="42">
        <v>0</v>
      </c>
      <c r="S618" s="42">
        <v>0</v>
      </c>
      <c r="T618" s="42">
        <f>SUM(テーブル22[[#This Row],[4月]:[6月]])</f>
        <v>0</v>
      </c>
      <c r="U618" s="41"/>
      <c r="V618" s="42"/>
      <c r="W618" s="42">
        <f>IF(テーブル22[[#This Row],[1-3月残高]]="",テーブル22[[#This Row],[4-6月計]]-テーブル22[[#This Row],[入金額2]],IF(テーブル22[[#This Row],[1-3月残高]]&gt;0,テーブル22[[#This Row],[1-3月残高]]+テーブル22[[#This Row],[4-6月計]]-テーブル22[[#This Row],[入金額2]]))</f>
        <v>0</v>
      </c>
      <c r="X618" s="42"/>
      <c r="Y618" s="42"/>
      <c r="Z618" s="42"/>
      <c r="AA618" s="42">
        <f>SUM(テーブル22[[#This Row],[7月]:[9月]])</f>
        <v>0</v>
      </c>
      <c r="AB618" s="41"/>
      <c r="AC618" s="42"/>
      <c r="AD618" s="42">
        <f>IF(テーブル22[[#This Row],[1-6月残高]]=0,テーブル22[[#This Row],[7-9月計]]-テーブル22[[#This Row],[入金額3]],IF(テーブル22[[#This Row],[1-6月残高]]&gt;0,テーブル22[[#This Row],[1-6月残高]]+テーブル22[[#This Row],[7-9月計]]-テーブル22[[#This Row],[入金額3]]))</f>
        <v>0</v>
      </c>
      <c r="AE618" s="42"/>
      <c r="AF618" s="42"/>
      <c r="AG618" s="42"/>
      <c r="AH618" s="42">
        <f>SUM(テーブル22[[#This Row],[10月]:[12月]])</f>
        <v>0</v>
      </c>
      <c r="AI618" s="41"/>
      <c r="AJ618" s="42"/>
      <c r="AK618" s="42">
        <f>IF(テーブル22[[#This Row],[1-9月残高]]=0,テーブル22[[#This Row],[10-12月計]]-テーブル22[[#This Row],[入金額4]],IF(テーブル22[[#This Row],[1-9月残高]]&gt;0,テーブル22[[#This Row],[1-9月残高]]+テーブル22[[#This Row],[10-12月計]]-テーブル22[[#This Row],[入金額4]]))</f>
        <v>0</v>
      </c>
      <c r="AL618" s="42">
        <f>SUM(テーブル22[[#This Row],[1-3月計]],テーブル22[[#This Row],[4-6月計]],テーブル22[[#This Row],[7-9月計]],テーブル22[[#This Row],[10-12月計]]-テーブル22[[#This Row],[入金合計]])</f>
        <v>0</v>
      </c>
      <c r="AM618" s="42">
        <f>SUM(テーブル22[[#This Row],[入金額]],テーブル22[[#This Row],[入金額2]],テーブル22[[#This Row],[入金額3]],テーブル22[[#This Row],[入金額4]])</f>
        <v>0</v>
      </c>
      <c r="AN618" s="38">
        <f t="shared" si="9"/>
        <v>0</v>
      </c>
    </row>
    <row r="619" spans="1:40" hidden="1" x14ac:dyDescent="0.15">
      <c r="A619" s="43">
        <v>4022</v>
      </c>
      <c r="B619" s="38"/>
      <c r="C619" s="43"/>
      <c r="D619" s="37" t="s">
        <v>1713</v>
      </c>
      <c r="E619" s="37" t="s">
        <v>150</v>
      </c>
      <c r="F619" s="37" t="s">
        <v>1714</v>
      </c>
      <c r="G619" s="37" t="s">
        <v>1715</v>
      </c>
      <c r="H619" s="37" t="s">
        <v>410</v>
      </c>
      <c r="I619" s="38"/>
      <c r="J619" s="39">
        <v>0</v>
      </c>
      <c r="K619" s="39">
        <v>0</v>
      </c>
      <c r="L619" s="39">
        <v>0</v>
      </c>
      <c r="M619" s="44">
        <f>SUM(テーブル22[[#This Row],[1月]:[3月]])</f>
        <v>0</v>
      </c>
      <c r="N619" s="41"/>
      <c r="O619" s="39"/>
      <c r="P61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19" s="42">
        <v>0</v>
      </c>
      <c r="R619" s="42">
        <v>0</v>
      </c>
      <c r="S619" s="42">
        <v>0</v>
      </c>
      <c r="T619" s="42">
        <f>SUM(テーブル22[[#This Row],[4月]:[6月]])</f>
        <v>0</v>
      </c>
      <c r="U619" s="41"/>
      <c r="V619" s="42"/>
      <c r="W619" s="42">
        <f>IF(テーブル22[[#This Row],[1-3月残高]]="",テーブル22[[#This Row],[4-6月計]]-テーブル22[[#This Row],[入金額2]],IF(テーブル22[[#This Row],[1-3月残高]]&gt;0,テーブル22[[#This Row],[1-3月残高]]+テーブル22[[#This Row],[4-6月計]]-テーブル22[[#This Row],[入金額2]]))</f>
        <v>0</v>
      </c>
      <c r="X619" s="42"/>
      <c r="Y619" s="42"/>
      <c r="Z619" s="42"/>
      <c r="AA619" s="42">
        <f>SUM(テーブル22[[#This Row],[7月]:[9月]])</f>
        <v>0</v>
      </c>
      <c r="AB619" s="41"/>
      <c r="AC619" s="42"/>
      <c r="AD619" s="42">
        <f>IF(テーブル22[[#This Row],[1-6月残高]]=0,テーブル22[[#This Row],[7-9月計]]-テーブル22[[#This Row],[入金額3]],IF(テーブル22[[#This Row],[1-6月残高]]&gt;0,テーブル22[[#This Row],[1-6月残高]]+テーブル22[[#This Row],[7-9月計]]-テーブル22[[#This Row],[入金額3]]))</f>
        <v>0</v>
      </c>
      <c r="AE619" s="42"/>
      <c r="AF619" s="42"/>
      <c r="AG619" s="42"/>
      <c r="AH619" s="42">
        <f>SUM(テーブル22[[#This Row],[10月]:[12月]])</f>
        <v>0</v>
      </c>
      <c r="AI619" s="41"/>
      <c r="AJ619" s="42"/>
      <c r="AK619" s="42">
        <f>IF(テーブル22[[#This Row],[1-9月残高]]=0,テーブル22[[#This Row],[10-12月計]]-テーブル22[[#This Row],[入金額4]],IF(テーブル22[[#This Row],[1-9月残高]]&gt;0,テーブル22[[#This Row],[1-9月残高]]+テーブル22[[#This Row],[10-12月計]]-テーブル22[[#This Row],[入金額4]]))</f>
        <v>0</v>
      </c>
      <c r="AL619" s="42">
        <f>SUM(テーブル22[[#This Row],[1-3月計]],テーブル22[[#This Row],[4-6月計]],テーブル22[[#This Row],[7-9月計]],テーブル22[[#This Row],[10-12月計]]-テーブル22[[#This Row],[入金合計]])</f>
        <v>0</v>
      </c>
      <c r="AM619" s="42">
        <f>SUM(テーブル22[[#This Row],[入金額]],テーブル22[[#This Row],[入金額2]],テーブル22[[#This Row],[入金額3]],テーブル22[[#This Row],[入金額4]])</f>
        <v>0</v>
      </c>
      <c r="AN619" s="38">
        <f t="shared" si="9"/>
        <v>0</v>
      </c>
    </row>
    <row r="620" spans="1:40" hidden="1" x14ac:dyDescent="0.15">
      <c r="A620" s="43">
        <v>4023</v>
      </c>
      <c r="B620" s="38"/>
      <c r="C620" s="43"/>
      <c r="D620" s="37" t="s">
        <v>468</v>
      </c>
      <c r="E620" s="37" t="s">
        <v>224</v>
      </c>
      <c r="F620" s="37" t="s">
        <v>1716</v>
      </c>
      <c r="G620" s="37" t="s">
        <v>1717</v>
      </c>
      <c r="H620" s="37" t="s">
        <v>411</v>
      </c>
      <c r="I620" s="38"/>
      <c r="J620" s="39">
        <v>0</v>
      </c>
      <c r="K620" s="39">
        <v>0</v>
      </c>
      <c r="L620" s="39">
        <v>0</v>
      </c>
      <c r="M620" s="44">
        <f>SUM(テーブル22[[#This Row],[1月]:[3月]])</f>
        <v>0</v>
      </c>
      <c r="N620" s="41"/>
      <c r="O620" s="39"/>
      <c r="P62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0" s="42">
        <v>0</v>
      </c>
      <c r="R620" s="42">
        <v>0</v>
      </c>
      <c r="S620" s="42">
        <v>0</v>
      </c>
      <c r="T620" s="42">
        <f>SUM(テーブル22[[#This Row],[4月]:[6月]])</f>
        <v>0</v>
      </c>
      <c r="U620" s="41"/>
      <c r="V620" s="42"/>
      <c r="W620" s="42">
        <f>IF(テーブル22[[#This Row],[1-3月残高]]="",テーブル22[[#This Row],[4-6月計]]-テーブル22[[#This Row],[入金額2]],IF(テーブル22[[#This Row],[1-3月残高]]&gt;0,テーブル22[[#This Row],[1-3月残高]]+テーブル22[[#This Row],[4-6月計]]-テーブル22[[#This Row],[入金額2]]))</f>
        <v>0</v>
      </c>
      <c r="X620" s="42"/>
      <c r="Y620" s="42"/>
      <c r="Z620" s="42"/>
      <c r="AA620" s="42">
        <f>SUM(テーブル22[[#This Row],[7月]:[9月]])</f>
        <v>0</v>
      </c>
      <c r="AB620" s="41"/>
      <c r="AC620" s="42"/>
      <c r="AD620" s="42">
        <f>IF(テーブル22[[#This Row],[1-6月残高]]=0,テーブル22[[#This Row],[7-9月計]]-テーブル22[[#This Row],[入金額3]],IF(テーブル22[[#This Row],[1-6月残高]]&gt;0,テーブル22[[#This Row],[1-6月残高]]+テーブル22[[#This Row],[7-9月計]]-テーブル22[[#This Row],[入金額3]]))</f>
        <v>0</v>
      </c>
      <c r="AE620" s="42"/>
      <c r="AF620" s="42"/>
      <c r="AG620" s="42"/>
      <c r="AH620" s="42">
        <f>SUM(テーブル22[[#This Row],[10月]:[12月]])</f>
        <v>0</v>
      </c>
      <c r="AI620" s="41"/>
      <c r="AJ620" s="42"/>
      <c r="AK620" s="42">
        <f>IF(テーブル22[[#This Row],[1-9月残高]]=0,テーブル22[[#This Row],[10-12月計]]-テーブル22[[#This Row],[入金額4]],IF(テーブル22[[#This Row],[1-9月残高]]&gt;0,テーブル22[[#This Row],[1-9月残高]]+テーブル22[[#This Row],[10-12月計]]-テーブル22[[#This Row],[入金額4]]))</f>
        <v>0</v>
      </c>
      <c r="AL620" s="42">
        <f>SUM(テーブル22[[#This Row],[1-3月計]],テーブル22[[#This Row],[4-6月計]],テーブル22[[#This Row],[7-9月計]],テーブル22[[#This Row],[10-12月計]]-テーブル22[[#This Row],[入金合計]])</f>
        <v>0</v>
      </c>
      <c r="AM620" s="42">
        <f>SUM(テーブル22[[#This Row],[入金額]],テーブル22[[#This Row],[入金額2]],テーブル22[[#This Row],[入金額3]],テーブル22[[#This Row],[入金額4]])</f>
        <v>0</v>
      </c>
      <c r="AN620" s="38">
        <f t="shared" si="9"/>
        <v>0</v>
      </c>
    </row>
    <row r="621" spans="1:40" hidden="1" x14ac:dyDescent="0.15">
      <c r="A621" s="43">
        <v>4024</v>
      </c>
      <c r="B621" s="38"/>
      <c r="C621" s="43"/>
      <c r="D621" s="37" t="s">
        <v>1718</v>
      </c>
      <c r="E621" s="37" t="s">
        <v>224</v>
      </c>
      <c r="F621" s="37" t="s">
        <v>1719</v>
      </c>
      <c r="G621" s="37" t="s">
        <v>95</v>
      </c>
      <c r="H621" s="37" t="s">
        <v>1720</v>
      </c>
      <c r="I621" s="38"/>
      <c r="J621" s="39">
        <v>0</v>
      </c>
      <c r="K621" s="39">
        <v>0</v>
      </c>
      <c r="L621" s="39">
        <v>0</v>
      </c>
      <c r="M621" s="44">
        <f>SUM(テーブル22[[#This Row],[1月]:[3月]])</f>
        <v>0</v>
      </c>
      <c r="N621" s="41"/>
      <c r="O621" s="39"/>
      <c r="P62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1" s="42">
        <v>0</v>
      </c>
      <c r="R621" s="42">
        <v>0</v>
      </c>
      <c r="S621" s="42">
        <v>0</v>
      </c>
      <c r="T621" s="42">
        <f>SUM(テーブル22[[#This Row],[4月]:[6月]])</f>
        <v>0</v>
      </c>
      <c r="U621" s="41"/>
      <c r="V621" s="42"/>
      <c r="W621" s="42">
        <f>IF(テーブル22[[#This Row],[1-3月残高]]="",テーブル22[[#This Row],[4-6月計]]-テーブル22[[#This Row],[入金額2]],IF(テーブル22[[#This Row],[1-3月残高]]&gt;0,テーブル22[[#This Row],[1-3月残高]]+テーブル22[[#This Row],[4-6月計]]-テーブル22[[#This Row],[入金額2]]))</f>
        <v>0</v>
      </c>
      <c r="X621" s="42"/>
      <c r="Y621" s="42"/>
      <c r="Z621" s="42"/>
      <c r="AA621" s="42">
        <f>SUM(テーブル22[[#This Row],[7月]:[9月]])</f>
        <v>0</v>
      </c>
      <c r="AB621" s="41"/>
      <c r="AC621" s="42"/>
      <c r="AD621" s="42">
        <f>IF(テーブル22[[#This Row],[1-6月残高]]=0,テーブル22[[#This Row],[7-9月計]]-テーブル22[[#This Row],[入金額3]],IF(テーブル22[[#This Row],[1-6月残高]]&gt;0,テーブル22[[#This Row],[1-6月残高]]+テーブル22[[#This Row],[7-9月計]]-テーブル22[[#This Row],[入金額3]]))</f>
        <v>0</v>
      </c>
      <c r="AE621" s="42"/>
      <c r="AF621" s="42"/>
      <c r="AG621" s="42"/>
      <c r="AH621" s="42">
        <f>SUM(テーブル22[[#This Row],[10月]:[12月]])</f>
        <v>0</v>
      </c>
      <c r="AI621" s="41"/>
      <c r="AJ621" s="42"/>
      <c r="AK621" s="42">
        <f>IF(テーブル22[[#This Row],[1-9月残高]]=0,テーブル22[[#This Row],[10-12月計]]-テーブル22[[#This Row],[入金額4]],IF(テーブル22[[#This Row],[1-9月残高]]&gt;0,テーブル22[[#This Row],[1-9月残高]]+テーブル22[[#This Row],[10-12月計]]-テーブル22[[#This Row],[入金額4]]))</f>
        <v>0</v>
      </c>
      <c r="AL621" s="42">
        <f>SUM(テーブル22[[#This Row],[1-3月計]],テーブル22[[#This Row],[4-6月計]],テーブル22[[#This Row],[7-9月計]],テーブル22[[#This Row],[10-12月計]]-テーブル22[[#This Row],[入金合計]])</f>
        <v>0</v>
      </c>
      <c r="AM621" s="42">
        <f>SUM(テーブル22[[#This Row],[入金額]],テーブル22[[#This Row],[入金額2]],テーブル22[[#This Row],[入金額3]],テーブル22[[#This Row],[入金額4]])</f>
        <v>0</v>
      </c>
      <c r="AN621" s="38">
        <f t="shared" si="9"/>
        <v>0</v>
      </c>
    </row>
    <row r="622" spans="1:40" s="4" customFormat="1" hidden="1" x14ac:dyDescent="0.15">
      <c r="A622" s="43">
        <v>4025</v>
      </c>
      <c r="B622" s="38"/>
      <c r="C622" s="43"/>
      <c r="D622" s="37" t="s">
        <v>1721</v>
      </c>
      <c r="E622" s="37" t="s">
        <v>225</v>
      </c>
      <c r="F622" s="37" t="s">
        <v>1722</v>
      </c>
      <c r="G622" s="37" t="s">
        <v>1721</v>
      </c>
      <c r="H622" s="37" t="s">
        <v>1723</v>
      </c>
      <c r="I622" s="38"/>
      <c r="J622" s="39">
        <v>0</v>
      </c>
      <c r="K622" s="39">
        <v>0</v>
      </c>
      <c r="L622" s="39">
        <v>0</v>
      </c>
      <c r="M622" s="44">
        <f>SUM(テーブル22[[#This Row],[1月]:[3月]])</f>
        <v>0</v>
      </c>
      <c r="N622" s="41"/>
      <c r="O622" s="39"/>
      <c r="P62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2" s="42">
        <v>0</v>
      </c>
      <c r="R622" s="42">
        <v>0</v>
      </c>
      <c r="S622" s="42">
        <v>0</v>
      </c>
      <c r="T622" s="42">
        <f>SUM(テーブル22[[#This Row],[4月]:[6月]])</f>
        <v>0</v>
      </c>
      <c r="U622" s="41"/>
      <c r="V622" s="42"/>
      <c r="W622" s="42">
        <f>IF(テーブル22[[#This Row],[1-3月残高]]="",テーブル22[[#This Row],[4-6月計]]-テーブル22[[#This Row],[入金額2]],IF(テーブル22[[#This Row],[1-3月残高]]&gt;0,テーブル22[[#This Row],[1-3月残高]]+テーブル22[[#This Row],[4-6月計]]-テーブル22[[#This Row],[入金額2]]))</f>
        <v>0</v>
      </c>
      <c r="X622" s="42"/>
      <c r="Y622" s="42"/>
      <c r="Z622" s="42"/>
      <c r="AA622" s="42">
        <f>SUM(テーブル22[[#This Row],[7月]:[9月]])</f>
        <v>0</v>
      </c>
      <c r="AB622" s="41"/>
      <c r="AC622" s="42"/>
      <c r="AD622" s="42">
        <f>IF(テーブル22[[#This Row],[1-6月残高]]=0,テーブル22[[#This Row],[7-9月計]]-テーブル22[[#This Row],[入金額3]],IF(テーブル22[[#This Row],[1-6月残高]]&gt;0,テーブル22[[#This Row],[1-6月残高]]+テーブル22[[#This Row],[7-9月計]]-テーブル22[[#This Row],[入金額3]]))</f>
        <v>0</v>
      </c>
      <c r="AE622" s="42"/>
      <c r="AF622" s="42"/>
      <c r="AG622" s="42"/>
      <c r="AH622" s="42">
        <f>SUM(テーブル22[[#This Row],[10月]:[12月]])</f>
        <v>0</v>
      </c>
      <c r="AI622" s="41"/>
      <c r="AJ622" s="42"/>
      <c r="AK622" s="42">
        <f>IF(テーブル22[[#This Row],[1-9月残高]]=0,テーブル22[[#This Row],[10-12月計]]-テーブル22[[#This Row],[入金額4]],IF(テーブル22[[#This Row],[1-9月残高]]&gt;0,テーブル22[[#This Row],[1-9月残高]]+テーブル22[[#This Row],[10-12月計]]-テーブル22[[#This Row],[入金額4]]))</f>
        <v>0</v>
      </c>
      <c r="AL622" s="42">
        <f>SUM(テーブル22[[#This Row],[1-3月計]],テーブル22[[#This Row],[4-6月計]],テーブル22[[#This Row],[7-9月計]],テーブル22[[#This Row],[10-12月計]]-テーブル22[[#This Row],[入金合計]])</f>
        <v>0</v>
      </c>
      <c r="AM622" s="42">
        <f>SUM(テーブル22[[#This Row],[入金額]],テーブル22[[#This Row],[入金額2]],テーブル22[[#This Row],[入金額3]],テーブル22[[#This Row],[入金額4]])</f>
        <v>0</v>
      </c>
      <c r="AN622" s="38">
        <f t="shared" si="9"/>
        <v>0</v>
      </c>
    </row>
    <row r="623" spans="1:40" hidden="1" x14ac:dyDescent="0.15">
      <c r="A623" s="45">
        <v>4026</v>
      </c>
      <c r="B623" s="6" t="s">
        <v>1887</v>
      </c>
      <c r="C623" s="46"/>
      <c r="D623" s="46" t="s">
        <v>269</v>
      </c>
      <c r="E623" s="37" t="s">
        <v>1724</v>
      </c>
      <c r="F623" s="37" t="s">
        <v>1725</v>
      </c>
      <c r="G623" s="37" t="s">
        <v>1726</v>
      </c>
      <c r="H623" s="37" t="s">
        <v>1727</v>
      </c>
      <c r="I623" s="46"/>
      <c r="J623" s="64">
        <v>0</v>
      </c>
      <c r="K623" s="64">
        <v>0</v>
      </c>
      <c r="L623" s="64">
        <v>0</v>
      </c>
      <c r="M623" s="49">
        <f>SUM(テーブル22[[#This Row],[1月]:[3月]])</f>
        <v>0</v>
      </c>
      <c r="N623" s="52"/>
      <c r="O623" s="48"/>
      <c r="P623"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3" s="51">
        <v>0</v>
      </c>
      <c r="R623" s="51">
        <v>0</v>
      </c>
      <c r="S623" s="51">
        <v>0</v>
      </c>
      <c r="T623" s="51">
        <f>SUM(テーブル22[[#This Row],[4月]:[6月]])</f>
        <v>0</v>
      </c>
      <c r="U623" s="52"/>
      <c r="V623" s="51"/>
      <c r="W623" s="51">
        <f>IF(テーブル22[[#This Row],[1-3月残高]]="",テーブル22[[#This Row],[4-6月計]]-テーブル22[[#This Row],[入金額2]],IF(テーブル22[[#This Row],[1-3月残高]]&gt;0,テーブル22[[#This Row],[1-3月残高]]+テーブル22[[#This Row],[4-6月計]]-テーブル22[[#This Row],[入金額2]]))</f>
        <v>0</v>
      </c>
      <c r="X623" s="51"/>
      <c r="Y623" s="51"/>
      <c r="Z623" s="51"/>
      <c r="AA623" s="51">
        <f>SUM(テーブル22[[#This Row],[7月]:[9月]])</f>
        <v>0</v>
      </c>
      <c r="AB623" s="52"/>
      <c r="AC623" s="51"/>
      <c r="AD623" s="51">
        <f>IF(テーブル22[[#This Row],[1-6月残高]]=0,テーブル22[[#This Row],[7-9月計]]-テーブル22[[#This Row],[入金額3]],IF(テーブル22[[#This Row],[1-6月残高]]&gt;0,テーブル22[[#This Row],[1-6月残高]]+テーブル22[[#This Row],[7-9月計]]-テーブル22[[#This Row],[入金額3]]))</f>
        <v>0</v>
      </c>
      <c r="AE623" s="51"/>
      <c r="AF623" s="51"/>
      <c r="AG623" s="51"/>
      <c r="AH623" s="51">
        <f>SUM(テーブル22[[#This Row],[10月]:[12月]])</f>
        <v>0</v>
      </c>
      <c r="AI623" s="52"/>
      <c r="AJ623" s="51"/>
      <c r="AK623" s="51">
        <f>IF(テーブル22[[#This Row],[1-9月残高]]=0,テーブル22[[#This Row],[10-12月計]]-テーブル22[[#This Row],[入金額4]],IF(テーブル22[[#This Row],[1-9月残高]]&gt;0,テーブル22[[#This Row],[1-9月残高]]+テーブル22[[#This Row],[10-12月計]]-テーブル22[[#This Row],[入金額4]]))</f>
        <v>0</v>
      </c>
      <c r="AL623" s="51">
        <f>SUM(テーブル22[[#This Row],[1-3月計]],テーブル22[[#This Row],[4-6月計]],テーブル22[[#This Row],[7-9月計]],テーブル22[[#This Row],[10-12月計]]-テーブル22[[#This Row],[入金合計]])</f>
        <v>0</v>
      </c>
      <c r="AM623" s="51">
        <f>SUM(テーブル22[[#This Row],[入金額]],テーブル22[[#This Row],[入金額2]],テーブル22[[#This Row],[入金額3]],テーブル22[[#This Row],[入金額4]])</f>
        <v>0</v>
      </c>
      <c r="AN623" s="46">
        <f t="shared" si="9"/>
        <v>0</v>
      </c>
    </row>
    <row r="624" spans="1:40" hidden="1" x14ac:dyDescent="0.15">
      <c r="A624" s="43">
        <v>4027</v>
      </c>
      <c r="B624" s="38"/>
      <c r="C624" s="43"/>
      <c r="D624" s="37" t="s">
        <v>1728</v>
      </c>
      <c r="E624" s="37" t="s">
        <v>224</v>
      </c>
      <c r="F624" s="37" t="s">
        <v>1729</v>
      </c>
      <c r="G624" s="37" t="s">
        <v>1728</v>
      </c>
      <c r="H624" s="37" t="s">
        <v>1730</v>
      </c>
      <c r="I624" s="38"/>
      <c r="J624" s="39">
        <v>0</v>
      </c>
      <c r="K624" s="39">
        <v>0</v>
      </c>
      <c r="L624" s="39">
        <v>0</v>
      </c>
      <c r="M624" s="44">
        <f>SUM(テーブル22[[#This Row],[1月]:[3月]])</f>
        <v>0</v>
      </c>
      <c r="N624" s="41"/>
      <c r="O624" s="39"/>
      <c r="P62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4" s="42">
        <v>0</v>
      </c>
      <c r="R624" s="42">
        <v>0</v>
      </c>
      <c r="S624" s="42">
        <v>0</v>
      </c>
      <c r="T624" s="42">
        <f>SUM(テーブル22[[#This Row],[4月]:[6月]])</f>
        <v>0</v>
      </c>
      <c r="U624" s="41"/>
      <c r="V624" s="42"/>
      <c r="W624" s="42">
        <f>IF(テーブル22[[#This Row],[1-3月残高]]="",テーブル22[[#This Row],[4-6月計]]-テーブル22[[#This Row],[入金額2]],IF(テーブル22[[#This Row],[1-3月残高]]&gt;0,テーブル22[[#This Row],[1-3月残高]]+テーブル22[[#This Row],[4-6月計]]-テーブル22[[#This Row],[入金額2]]))</f>
        <v>0</v>
      </c>
      <c r="X624" s="42"/>
      <c r="Y624" s="42"/>
      <c r="Z624" s="42"/>
      <c r="AA624" s="42">
        <f>SUM(テーブル22[[#This Row],[7月]:[9月]])</f>
        <v>0</v>
      </c>
      <c r="AB624" s="41"/>
      <c r="AC624" s="42"/>
      <c r="AD624" s="42">
        <f>IF(テーブル22[[#This Row],[1-6月残高]]=0,テーブル22[[#This Row],[7-9月計]]-テーブル22[[#This Row],[入金額3]],IF(テーブル22[[#This Row],[1-6月残高]]&gt;0,テーブル22[[#This Row],[1-6月残高]]+テーブル22[[#This Row],[7-9月計]]-テーブル22[[#This Row],[入金額3]]))</f>
        <v>0</v>
      </c>
      <c r="AE624" s="42"/>
      <c r="AF624" s="42"/>
      <c r="AG624" s="42"/>
      <c r="AH624" s="42">
        <f>SUM(テーブル22[[#This Row],[10月]:[12月]])</f>
        <v>0</v>
      </c>
      <c r="AI624" s="41"/>
      <c r="AJ624" s="42"/>
      <c r="AK624" s="42">
        <f>IF(テーブル22[[#This Row],[1-9月残高]]=0,テーブル22[[#This Row],[10-12月計]]-テーブル22[[#This Row],[入金額4]],IF(テーブル22[[#This Row],[1-9月残高]]&gt;0,テーブル22[[#This Row],[1-9月残高]]+テーブル22[[#This Row],[10-12月計]]-テーブル22[[#This Row],[入金額4]]))</f>
        <v>0</v>
      </c>
      <c r="AL624" s="42">
        <f>SUM(テーブル22[[#This Row],[1-3月計]],テーブル22[[#This Row],[4-6月計]],テーブル22[[#This Row],[7-9月計]],テーブル22[[#This Row],[10-12月計]]-テーブル22[[#This Row],[入金合計]])</f>
        <v>0</v>
      </c>
      <c r="AM624" s="42">
        <f>SUM(テーブル22[[#This Row],[入金額]],テーブル22[[#This Row],[入金額2]],テーブル22[[#This Row],[入金額3]],テーブル22[[#This Row],[入金額4]])</f>
        <v>0</v>
      </c>
      <c r="AN624" s="38">
        <f t="shared" si="9"/>
        <v>0</v>
      </c>
    </row>
    <row r="625" spans="1:40" hidden="1" x14ac:dyDescent="0.15">
      <c r="A625" s="43">
        <v>4028</v>
      </c>
      <c r="B625" s="38"/>
      <c r="C625" s="43"/>
      <c r="D625" s="37" t="s">
        <v>1731</v>
      </c>
      <c r="E625" s="37" t="s">
        <v>224</v>
      </c>
      <c r="F625" s="37" t="s">
        <v>1732</v>
      </c>
      <c r="G625" s="37" t="s">
        <v>1731</v>
      </c>
      <c r="H625" s="37" t="s">
        <v>1733</v>
      </c>
      <c r="I625" s="38"/>
      <c r="J625" s="39">
        <v>0</v>
      </c>
      <c r="K625" s="39">
        <v>0</v>
      </c>
      <c r="L625" s="39">
        <v>0</v>
      </c>
      <c r="M625" s="44">
        <f>SUM(テーブル22[[#This Row],[1月]:[3月]])</f>
        <v>0</v>
      </c>
      <c r="N625" s="41"/>
      <c r="O625" s="39"/>
      <c r="P62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5" s="42">
        <v>0</v>
      </c>
      <c r="R625" s="42">
        <v>0</v>
      </c>
      <c r="S625" s="42">
        <v>0</v>
      </c>
      <c r="T625" s="42">
        <f>SUM(テーブル22[[#This Row],[4月]:[6月]])</f>
        <v>0</v>
      </c>
      <c r="U625" s="41"/>
      <c r="V625" s="42"/>
      <c r="W625" s="42">
        <f>IF(テーブル22[[#This Row],[1-3月残高]]="",テーブル22[[#This Row],[4-6月計]]-テーブル22[[#This Row],[入金額2]],IF(テーブル22[[#This Row],[1-3月残高]]&gt;0,テーブル22[[#This Row],[1-3月残高]]+テーブル22[[#This Row],[4-6月計]]-テーブル22[[#This Row],[入金額2]]))</f>
        <v>0</v>
      </c>
      <c r="X625" s="42"/>
      <c r="Y625" s="42"/>
      <c r="Z625" s="42"/>
      <c r="AA625" s="42">
        <f>SUM(テーブル22[[#This Row],[7月]:[9月]])</f>
        <v>0</v>
      </c>
      <c r="AB625" s="41"/>
      <c r="AC625" s="42"/>
      <c r="AD625" s="42">
        <f>IF(テーブル22[[#This Row],[1-6月残高]]=0,テーブル22[[#This Row],[7-9月計]]-テーブル22[[#This Row],[入金額3]],IF(テーブル22[[#This Row],[1-6月残高]]&gt;0,テーブル22[[#This Row],[1-6月残高]]+テーブル22[[#This Row],[7-9月計]]-テーブル22[[#This Row],[入金額3]]))</f>
        <v>0</v>
      </c>
      <c r="AE625" s="42"/>
      <c r="AF625" s="42"/>
      <c r="AG625" s="42"/>
      <c r="AH625" s="42">
        <f>SUM(テーブル22[[#This Row],[10月]:[12月]])</f>
        <v>0</v>
      </c>
      <c r="AI625" s="41"/>
      <c r="AJ625" s="42"/>
      <c r="AK625" s="42">
        <f>IF(テーブル22[[#This Row],[1-9月残高]]=0,テーブル22[[#This Row],[10-12月計]]-テーブル22[[#This Row],[入金額4]],IF(テーブル22[[#This Row],[1-9月残高]]&gt;0,テーブル22[[#This Row],[1-9月残高]]+テーブル22[[#This Row],[10-12月計]]-テーブル22[[#This Row],[入金額4]]))</f>
        <v>0</v>
      </c>
      <c r="AL625" s="42">
        <f>SUM(テーブル22[[#This Row],[1-3月計]],テーブル22[[#This Row],[4-6月計]],テーブル22[[#This Row],[7-9月計]],テーブル22[[#This Row],[10-12月計]]-テーブル22[[#This Row],[入金合計]])</f>
        <v>0</v>
      </c>
      <c r="AM625" s="42">
        <f>SUM(テーブル22[[#This Row],[入金額]],テーブル22[[#This Row],[入金額2]],テーブル22[[#This Row],[入金額3]],テーブル22[[#This Row],[入金額4]])</f>
        <v>0</v>
      </c>
      <c r="AN625" s="38">
        <f t="shared" si="9"/>
        <v>0</v>
      </c>
    </row>
    <row r="626" spans="1:40" hidden="1" x14ac:dyDescent="0.15">
      <c r="A626" s="43">
        <v>4029</v>
      </c>
      <c r="B626" s="38"/>
      <c r="C626" s="43"/>
      <c r="D626" s="37" t="s">
        <v>1734</v>
      </c>
      <c r="E626" s="37" t="s">
        <v>224</v>
      </c>
      <c r="F626" s="37" t="s">
        <v>1735</v>
      </c>
      <c r="G626" s="37" t="s">
        <v>1734</v>
      </c>
      <c r="H626" s="37" t="s">
        <v>1736</v>
      </c>
      <c r="I626" s="38"/>
      <c r="J626" s="39">
        <v>0</v>
      </c>
      <c r="K626" s="39">
        <v>0</v>
      </c>
      <c r="L626" s="39">
        <v>0</v>
      </c>
      <c r="M626" s="44">
        <f>SUM(テーブル22[[#This Row],[1月]:[3月]])</f>
        <v>0</v>
      </c>
      <c r="N626" s="41"/>
      <c r="O626" s="39"/>
      <c r="P62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6" s="42">
        <v>0</v>
      </c>
      <c r="R626" s="42">
        <v>0</v>
      </c>
      <c r="S626" s="42">
        <v>0</v>
      </c>
      <c r="T626" s="42">
        <f>SUM(テーブル22[[#This Row],[4月]:[6月]])</f>
        <v>0</v>
      </c>
      <c r="U626" s="41"/>
      <c r="V626" s="42"/>
      <c r="W626" s="42">
        <f>IF(テーブル22[[#This Row],[1-3月残高]]="",テーブル22[[#This Row],[4-6月計]]-テーブル22[[#This Row],[入金額2]],IF(テーブル22[[#This Row],[1-3月残高]]&gt;0,テーブル22[[#This Row],[1-3月残高]]+テーブル22[[#This Row],[4-6月計]]-テーブル22[[#This Row],[入金額2]]))</f>
        <v>0</v>
      </c>
      <c r="X626" s="42"/>
      <c r="Y626" s="42"/>
      <c r="Z626" s="42"/>
      <c r="AA626" s="42">
        <f>SUM(テーブル22[[#This Row],[7月]:[9月]])</f>
        <v>0</v>
      </c>
      <c r="AB626" s="41"/>
      <c r="AC626" s="42"/>
      <c r="AD626" s="42">
        <f>IF(テーブル22[[#This Row],[1-6月残高]]=0,テーブル22[[#This Row],[7-9月計]]-テーブル22[[#This Row],[入金額3]],IF(テーブル22[[#This Row],[1-6月残高]]&gt;0,テーブル22[[#This Row],[1-6月残高]]+テーブル22[[#This Row],[7-9月計]]-テーブル22[[#This Row],[入金額3]]))</f>
        <v>0</v>
      </c>
      <c r="AE626" s="42"/>
      <c r="AF626" s="42"/>
      <c r="AG626" s="42"/>
      <c r="AH626" s="42">
        <f>SUM(テーブル22[[#This Row],[10月]:[12月]])</f>
        <v>0</v>
      </c>
      <c r="AI626" s="41"/>
      <c r="AJ626" s="42"/>
      <c r="AK626" s="42">
        <f>IF(テーブル22[[#This Row],[1-9月残高]]=0,テーブル22[[#This Row],[10-12月計]]-テーブル22[[#This Row],[入金額4]],IF(テーブル22[[#This Row],[1-9月残高]]&gt;0,テーブル22[[#This Row],[1-9月残高]]+テーブル22[[#This Row],[10-12月計]]-テーブル22[[#This Row],[入金額4]]))</f>
        <v>0</v>
      </c>
      <c r="AL626" s="42">
        <f>SUM(テーブル22[[#This Row],[1-3月計]],テーブル22[[#This Row],[4-6月計]],テーブル22[[#This Row],[7-9月計]],テーブル22[[#This Row],[10-12月計]]-テーブル22[[#This Row],[入金合計]])</f>
        <v>0</v>
      </c>
      <c r="AM626" s="42">
        <f>SUM(テーブル22[[#This Row],[入金額]],テーブル22[[#This Row],[入金額2]],テーブル22[[#This Row],[入金額3]],テーブル22[[#This Row],[入金額4]])</f>
        <v>0</v>
      </c>
      <c r="AN626" s="38">
        <f t="shared" si="9"/>
        <v>0</v>
      </c>
    </row>
    <row r="627" spans="1:40" hidden="1" x14ac:dyDescent="0.15">
      <c r="A627" s="43">
        <v>4030</v>
      </c>
      <c r="B627" s="38"/>
      <c r="C627" s="43"/>
      <c r="D627" s="37" t="s">
        <v>1737</v>
      </c>
      <c r="E627" s="37" t="s">
        <v>224</v>
      </c>
      <c r="F627" s="37" t="s">
        <v>1738</v>
      </c>
      <c r="G627" s="37" t="s">
        <v>1737</v>
      </c>
      <c r="H627" s="37" t="s">
        <v>1739</v>
      </c>
      <c r="I627" s="38"/>
      <c r="J627" s="39">
        <v>0</v>
      </c>
      <c r="K627" s="39">
        <v>0</v>
      </c>
      <c r="L627" s="39">
        <v>0</v>
      </c>
      <c r="M627" s="44">
        <f>SUM(テーブル22[[#This Row],[1月]:[3月]])</f>
        <v>0</v>
      </c>
      <c r="N627" s="41"/>
      <c r="O627" s="39"/>
      <c r="P62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7" s="42">
        <v>0</v>
      </c>
      <c r="R627" s="42">
        <v>0</v>
      </c>
      <c r="S627" s="42">
        <v>0</v>
      </c>
      <c r="T627" s="42">
        <f>SUM(テーブル22[[#This Row],[4月]:[6月]])</f>
        <v>0</v>
      </c>
      <c r="U627" s="41"/>
      <c r="V627" s="42"/>
      <c r="W627" s="42">
        <f>IF(テーブル22[[#This Row],[1-3月残高]]="",テーブル22[[#This Row],[4-6月計]]-テーブル22[[#This Row],[入金額2]],IF(テーブル22[[#This Row],[1-3月残高]]&gt;0,テーブル22[[#This Row],[1-3月残高]]+テーブル22[[#This Row],[4-6月計]]-テーブル22[[#This Row],[入金額2]]))</f>
        <v>0</v>
      </c>
      <c r="X627" s="42"/>
      <c r="Y627" s="42"/>
      <c r="Z627" s="42"/>
      <c r="AA627" s="42">
        <f>SUM(テーブル22[[#This Row],[7月]:[9月]])</f>
        <v>0</v>
      </c>
      <c r="AB627" s="41"/>
      <c r="AC627" s="42"/>
      <c r="AD627" s="42">
        <f>IF(テーブル22[[#This Row],[1-6月残高]]=0,テーブル22[[#This Row],[7-9月計]]-テーブル22[[#This Row],[入金額3]],IF(テーブル22[[#This Row],[1-6月残高]]&gt;0,テーブル22[[#This Row],[1-6月残高]]+テーブル22[[#This Row],[7-9月計]]-テーブル22[[#This Row],[入金額3]]))</f>
        <v>0</v>
      </c>
      <c r="AE627" s="42"/>
      <c r="AF627" s="42"/>
      <c r="AG627" s="42"/>
      <c r="AH627" s="42">
        <f>SUM(テーブル22[[#This Row],[10月]:[12月]])</f>
        <v>0</v>
      </c>
      <c r="AI627" s="41"/>
      <c r="AJ627" s="42"/>
      <c r="AK627" s="42">
        <f>IF(テーブル22[[#This Row],[1-9月残高]]=0,テーブル22[[#This Row],[10-12月計]]-テーブル22[[#This Row],[入金額4]],IF(テーブル22[[#This Row],[1-9月残高]]&gt;0,テーブル22[[#This Row],[1-9月残高]]+テーブル22[[#This Row],[10-12月計]]-テーブル22[[#This Row],[入金額4]]))</f>
        <v>0</v>
      </c>
      <c r="AL627" s="42">
        <f>SUM(テーブル22[[#This Row],[1-3月計]],テーブル22[[#This Row],[4-6月計]],テーブル22[[#This Row],[7-9月計]],テーブル22[[#This Row],[10-12月計]]-テーブル22[[#This Row],[入金合計]])</f>
        <v>0</v>
      </c>
      <c r="AM627" s="42">
        <f>SUM(テーブル22[[#This Row],[入金額]],テーブル22[[#This Row],[入金額2]],テーブル22[[#This Row],[入金額3]],テーブル22[[#This Row],[入金額4]])</f>
        <v>0</v>
      </c>
      <c r="AN627" s="38">
        <f t="shared" si="9"/>
        <v>0</v>
      </c>
    </row>
    <row r="628" spans="1:40" hidden="1" x14ac:dyDescent="0.15">
      <c r="A628" s="43">
        <v>4031</v>
      </c>
      <c r="B628" s="38"/>
      <c r="C628" s="43"/>
      <c r="D628" s="37" t="s">
        <v>1740</v>
      </c>
      <c r="E628" s="37" t="s">
        <v>226</v>
      </c>
      <c r="F628" s="37" t="s">
        <v>1741</v>
      </c>
      <c r="G628" s="37" t="s">
        <v>1742</v>
      </c>
      <c r="H628" s="37" t="s">
        <v>1743</v>
      </c>
      <c r="I628" s="38"/>
      <c r="J628" s="39">
        <v>0</v>
      </c>
      <c r="K628" s="39">
        <v>0</v>
      </c>
      <c r="L628" s="39">
        <v>0</v>
      </c>
      <c r="M628" s="44">
        <f>SUM(テーブル22[[#This Row],[1月]:[3月]])</f>
        <v>0</v>
      </c>
      <c r="N628" s="41"/>
      <c r="O628" s="39"/>
      <c r="P62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8" s="42">
        <v>0</v>
      </c>
      <c r="R628" s="42">
        <v>0</v>
      </c>
      <c r="S628" s="42">
        <v>0</v>
      </c>
      <c r="T628" s="42">
        <f>SUM(テーブル22[[#This Row],[4月]:[6月]])</f>
        <v>0</v>
      </c>
      <c r="U628" s="41"/>
      <c r="V628" s="42"/>
      <c r="W628" s="42">
        <f>IF(テーブル22[[#This Row],[1-3月残高]]="",テーブル22[[#This Row],[4-6月計]]-テーブル22[[#This Row],[入金額2]],IF(テーブル22[[#This Row],[1-3月残高]]&gt;0,テーブル22[[#This Row],[1-3月残高]]+テーブル22[[#This Row],[4-6月計]]-テーブル22[[#This Row],[入金額2]]))</f>
        <v>0</v>
      </c>
      <c r="X628" s="42"/>
      <c r="Y628" s="42"/>
      <c r="Z628" s="42"/>
      <c r="AA628" s="42">
        <f>SUM(テーブル22[[#This Row],[7月]:[9月]])</f>
        <v>0</v>
      </c>
      <c r="AB628" s="41"/>
      <c r="AC628" s="42"/>
      <c r="AD628" s="42">
        <f>IF(テーブル22[[#This Row],[1-6月残高]]=0,テーブル22[[#This Row],[7-9月計]]-テーブル22[[#This Row],[入金額3]],IF(テーブル22[[#This Row],[1-6月残高]]&gt;0,テーブル22[[#This Row],[1-6月残高]]+テーブル22[[#This Row],[7-9月計]]-テーブル22[[#This Row],[入金額3]]))</f>
        <v>0</v>
      </c>
      <c r="AE628" s="42"/>
      <c r="AF628" s="42"/>
      <c r="AG628" s="42"/>
      <c r="AH628" s="42">
        <f>SUM(テーブル22[[#This Row],[10月]:[12月]])</f>
        <v>0</v>
      </c>
      <c r="AI628" s="41"/>
      <c r="AJ628" s="42"/>
      <c r="AK628" s="42">
        <f>IF(テーブル22[[#This Row],[1-9月残高]]=0,テーブル22[[#This Row],[10-12月計]]-テーブル22[[#This Row],[入金額4]],IF(テーブル22[[#This Row],[1-9月残高]]&gt;0,テーブル22[[#This Row],[1-9月残高]]+テーブル22[[#This Row],[10-12月計]]-テーブル22[[#This Row],[入金額4]]))</f>
        <v>0</v>
      </c>
      <c r="AL628" s="42">
        <f>SUM(テーブル22[[#This Row],[1-3月計]],テーブル22[[#This Row],[4-6月計]],テーブル22[[#This Row],[7-9月計]],テーブル22[[#This Row],[10-12月計]]-テーブル22[[#This Row],[入金合計]])</f>
        <v>0</v>
      </c>
      <c r="AM628" s="42">
        <f>SUM(テーブル22[[#This Row],[入金額]],テーブル22[[#This Row],[入金額2]],テーブル22[[#This Row],[入金額3]],テーブル22[[#This Row],[入金額4]])</f>
        <v>0</v>
      </c>
      <c r="AN628" s="38">
        <f t="shared" si="9"/>
        <v>0</v>
      </c>
    </row>
    <row r="629" spans="1:40" hidden="1" x14ac:dyDescent="0.15">
      <c r="A629" s="43">
        <v>4032</v>
      </c>
      <c r="B629" s="38"/>
      <c r="C629" s="43"/>
      <c r="D629" s="37" t="s">
        <v>1744</v>
      </c>
      <c r="E629" s="37" t="s">
        <v>226</v>
      </c>
      <c r="F629" s="37" t="s">
        <v>1745</v>
      </c>
      <c r="G629" s="37" t="s">
        <v>1744</v>
      </c>
      <c r="H629" s="37" t="s">
        <v>1746</v>
      </c>
      <c r="I629" s="38"/>
      <c r="J629" s="39">
        <v>0</v>
      </c>
      <c r="K629" s="39">
        <v>0</v>
      </c>
      <c r="L629" s="39">
        <v>0</v>
      </c>
      <c r="M629" s="44">
        <f>SUM(テーブル22[[#This Row],[1月]:[3月]])</f>
        <v>0</v>
      </c>
      <c r="N629" s="41"/>
      <c r="O629" s="39"/>
      <c r="P62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29" s="42">
        <v>0</v>
      </c>
      <c r="R629" s="42">
        <v>0</v>
      </c>
      <c r="S629" s="42">
        <v>0</v>
      </c>
      <c r="T629" s="42">
        <f>SUM(テーブル22[[#This Row],[4月]:[6月]])</f>
        <v>0</v>
      </c>
      <c r="U629" s="41"/>
      <c r="V629" s="42"/>
      <c r="W629" s="42">
        <f>IF(テーブル22[[#This Row],[1-3月残高]]="",テーブル22[[#This Row],[4-6月計]]-テーブル22[[#This Row],[入金額2]],IF(テーブル22[[#This Row],[1-3月残高]]&gt;0,テーブル22[[#This Row],[1-3月残高]]+テーブル22[[#This Row],[4-6月計]]-テーブル22[[#This Row],[入金額2]]))</f>
        <v>0</v>
      </c>
      <c r="X629" s="42"/>
      <c r="Y629" s="42"/>
      <c r="Z629" s="42"/>
      <c r="AA629" s="42">
        <f>SUM(テーブル22[[#This Row],[7月]:[9月]])</f>
        <v>0</v>
      </c>
      <c r="AB629" s="41"/>
      <c r="AC629" s="42"/>
      <c r="AD629" s="42">
        <f>IF(テーブル22[[#This Row],[1-6月残高]]=0,テーブル22[[#This Row],[7-9月計]]-テーブル22[[#This Row],[入金額3]],IF(テーブル22[[#This Row],[1-6月残高]]&gt;0,テーブル22[[#This Row],[1-6月残高]]+テーブル22[[#This Row],[7-9月計]]-テーブル22[[#This Row],[入金額3]]))</f>
        <v>0</v>
      </c>
      <c r="AE629" s="42"/>
      <c r="AF629" s="42"/>
      <c r="AG629" s="42"/>
      <c r="AH629" s="42">
        <f>SUM(テーブル22[[#This Row],[10月]:[12月]])</f>
        <v>0</v>
      </c>
      <c r="AI629" s="41"/>
      <c r="AJ629" s="42"/>
      <c r="AK629" s="42">
        <f>IF(テーブル22[[#This Row],[1-9月残高]]=0,テーブル22[[#This Row],[10-12月計]]-テーブル22[[#This Row],[入金額4]],IF(テーブル22[[#This Row],[1-9月残高]]&gt;0,テーブル22[[#This Row],[1-9月残高]]+テーブル22[[#This Row],[10-12月計]]-テーブル22[[#This Row],[入金額4]]))</f>
        <v>0</v>
      </c>
      <c r="AL629" s="42">
        <f>SUM(テーブル22[[#This Row],[1-3月計]],テーブル22[[#This Row],[4-6月計]],テーブル22[[#This Row],[7-9月計]],テーブル22[[#This Row],[10-12月計]]-テーブル22[[#This Row],[入金合計]])</f>
        <v>0</v>
      </c>
      <c r="AM629" s="42">
        <f>SUM(テーブル22[[#This Row],[入金額]],テーブル22[[#This Row],[入金額2]],テーブル22[[#This Row],[入金額3]],テーブル22[[#This Row],[入金額4]])</f>
        <v>0</v>
      </c>
      <c r="AN629" s="38">
        <f t="shared" si="9"/>
        <v>0</v>
      </c>
    </row>
    <row r="630" spans="1:40" s="4" customFormat="1" hidden="1" x14ac:dyDescent="0.15">
      <c r="A630" s="43">
        <v>4033</v>
      </c>
      <c r="B630" s="38"/>
      <c r="C630" s="43"/>
      <c r="D630" s="37" t="s">
        <v>1888</v>
      </c>
      <c r="E630" s="37"/>
      <c r="F630" s="37"/>
      <c r="G630" s="37"/>
      <c r="H630" s="37"/>
      <c r="I630" s="38"/>
      <c r="J630" s="39">
        <v>0</v>
      </c>
      <c r="K630" s="39">
        <v>0</v>
      </c>
      <c r="L630" s="39">
        <v>0</v>
      </c>
      <c r="M630" s="44">
        <f>SUM(テーブル22[[#This Row],[1月]:[3月]])</f>
        <v>0</v>
      </c>
      <c r="N630" s="41"/>
      <c r="O630" s="39"/>
      <c r="P63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0" s="42">
        <v>0</v>
      </c>
      <c r="R630" s="42">
        <v>0</v>
      </c>
      <c r="S630" s="42">
        <v>0</v>
      </c>
      <c r="T630" s="42">
        <f>SUM(テーブル22[[#This Row],[4月]:[6月]])</f>
        <v>0</v>
      </c>
      <c r="U630" s="41"/>
      <c r="V630" s="42"/>
      <c r="W630" s="42">
        <f>IF(テーブル22[[#This Row],[1-3月残高]]="",テーブル22[[#This Row],[4-6月計]]-テーブル22[[#This Row],[入金額2]],IF(テーブル22[[#This Row],[1-3月残高]]&gt;0,テーブル22[[#This Row],[1-3月残高]]+テーブル22[[#This Row],[4-6月計]]-テーブル22[[#This Row],[入金額2]]))</f>
        <v>0</v>
      </c>
      <c r="X630" s="42"/>
      <c r="Y630" s="42"/>
      <c r="Z630" s="42"/>
      <c r="AA630" s="42">
        <f>SUM(テーブル22[[#This Row],[7月]:[9月]])</f>
        <v>0</v>
      </c>
      <c r="AB630" s="41"/>
      <c r="AC630" s="42"/>
      <c r="AD630" s="42">
        <f>IF(テーブル22[[#This Row],[1-6月残高]]=0,テーブル22[[#This Row],[7-9月計]]-テーブル22[[#This Row],[入金額3]],IF(テーブル22[[#This Row],[1-6月残高]]&gt;0,テーブル22[[#This Row],[1-6月残高]]+テーブル22[[#This Row],[7-9月計]]-テーブル22[[#This Row],[入金額3]]))</f>
        <v>0</v>
      </c>
      <c r="AE630" s="42"/>
      <c r="AF630" s="42"/>
      <c r="AG630" s="42"/>
      <c r="AH630" s="42">
        <f>SUM(テーブル22[[#This Row],[10月]:[12月]])</f>
        <v>0</v>
      </c>
      <c r="AI630" s="41"/>
      <c r="AJ630" s="42"/>
      <c r="AK630" s="42">
        <f>IF(テーブル22[[#This Row],[1-9月残高]]=0,テーブル22[[#This Row],[10-12月計]]-テーブル22[[#This Row],[入金額4]],IF(テーブル22[[#This Row],[1-9月残高]]&gt;0,テーブル22[[#This Row],[1-9月残高]]+テーブル22[[#This Row],[10-12月計]]-テーブル22[[#This Row],[入金額4]]))</f>
        <v>0</v>
      </c>
      <c r="AL630" s="42">
        <f>SUM(テーブル22[[#This Row],[1-3月計]],テーブル22[[#This Row],[4-6月計]],テーブル22[[#This Row],[7-9月計]],テーブル22[[#This Row],[10-12月計]]-テーブル22[[#This Row],[入金合計]])</f>
        <v>0</v>
      </c>
      <c r="AM630" s="42">
        <f>SUM(テーブル22[[#This Row],[入金額]],テーブル22[[#This Row],[入金額2]],テーブル22[[#This Row],[入金額3]],テーブル22[[#This Row],[入金額4]])</f>
        <v>0</v>
      </c>
      <c r="AN630" s="38">
        <f t="shared" si="9"/>
        <v>0</v>
      </c>
    </row>
    <row r="631" spans="1:40" s="4" customFormat="1" x14ac:dyDescent="0.15">
      <c r="A631" s="54">
        <v>4034</v>
      </c>
      <c r="B631" s="15" t="s">
        <v>1865</v>
      </c>
      <c r="C631" s="54" t="e">
        <v>#REF!</v>
      </c>
      <c r="D631" s="17" t="s">
        <v>1747</v>
      </c>
      <c r="E631" s="37"/>
      <c r="F631" s="37"/>
      <c r="G631" s="37"/>
      <c r="H631" s="37"/>
      <c r="I631" s="17"/>
      <c r="J631" s="56">
        <v>0</v>
      </c>
      <c r="K631" s="56">
        <v>0</v>
      </c>
      <c r="L631" s="56">
        <v>0</v>
      </c>
      <c r="M631" s="57">
        <f>SUM(テーブル22[[#This Row],[1月]:[3月]])</f>
        <v>0</v>
      </c>
      <c r="N631" s="58"/>
      <c r="O631" s="56"/>
      <c r="P631" s="55"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1" s="55">
        <v>0</v>
      </c>
      <c r="R631" s="55">
        <v>0</v>
      </c>
      <c r="S631" s="55">
        <v>150</v>
      </c>
      <c r="T631" s="55">
        <f>SUM(テーブル22[[#This Row],[4月]:[6月]])</f>
        <v>150</v>
      </c>
      <c r="U631" s="58"/>
      <c r="V631" s="55"/>
      <c r="W631" s="55">
        <f>IF(テーブル22[[#This Row],[1-3月残高]]="",テーブル22[[#This Row],[4-6月計]]-テーブル22[[#This Row],[入金額2]],IF(テーブル22[[#This Row],[1-3月残高]]&gt;0,テーブル22[[#This Row],[1-3月残高]]+テーブル22[[#This Row],[4-6月計]]-テーブル22[[#This Row],[入金額2]]))</f>
        <v>150</v>
      </c>
      <c r="X631" s="55"/>
      <c r="Y631" s="55"/>
      <c r="Z631" s="55"/>
      <c r="AA631" s="55">
        <f>SUM(テーブル22[[#This Row],[7月]:[9月]])</f>
        <v>0</v>
      </c>
      <c r="AB631" s="58"/>
      <c r="AC631" s="55"/>
      <c r="AD631" s="55">
        <f>IF(テーブル22[[#This Row],[1-6月残高]]=0,テーブル22[[#This Row],[7-9月計]]-テーブル22[[#This Row],[入金額3]],IF(テーブル22[[#This Row],[1-6月残高]]&gt;0,テーブル22[[#This Row],[1-6月残高]]+テーブル22[[#This Row],[7-9月計]]-テーブル22[[#This Row],[入金額3]]))</f>
        <v>150</v>
      </c>
      <c r="AE631" s="55"/>
      <c r="AF631" s="55"/>
      <c r="AG631" s="55"/>
      <c r="AH631" s="55">
        <f>SUM(テーブル22[[#This Row],[10月]:[12月]])</f>
        <v>0</v>
      </c>
      <c r="AI631" s="58"/>
      <c r="AJ631" s="55"/>
      <c r="AK631" s="55">
        <f>IF(テーブル22[[#This Row],[1-9月残高]]=0,テーブル22[[#This Row],[10-12月計]]-テーブル22[[#This Row],[入金額4]],IF(テーブル22[[#This Row],[1-9月残高]]&gt;0,テーブル22[[#This Row],[1-9月残高]]+テーブル22[[#This Row],[10-12月計]]-テーブル22[[#This Row],[入金額4]]))</f>
        <v>150</v>
      </c>
      <c r="AL631" s="55">
        <f>SUM(テーブル22[[#This Row],[1-3月計]],テーブル22[[#This Row],[4-6月計]],テーブル22[[#This Row],[7-9月計]],テーブル22[[#This Row],[10-12月計]]-テーブル22[[#This Row],[入金合計]])</f>
        <v>150</v>
      </c>
      <c r="AM631" s="55">
        <f>SUM(テーブル22[[#This Row],[入金額]],テーブル22[[#This Row],[入金額2]],テーブル22[[#This Row],[入金額3]],テーブル22[[#This Row],[入金額4]])</f>
        <v>0</v>
      </c>
      <c r="AN631" s="17">
        <f t="shared" si="9"/>
        <v>150</v>
      </c>
    </row>
    <row r="632" spans="1:40" s="4" customFormat="1" hidden="1" x14ac:dyDescent="0.15">
      <c r="A632" s="65">
        <v>4035</v>
      </c>
      <c r="B632" s="84"/>
      <c r="C632" s="103" t="str">
        <f>IF(テーブル22[[#This Row],[1-3月計]]=0,"",IF(テーブル22[[#This Row],[1-3月計]]&lt;10000,"繰越",""))</f>
        <v/>
      </c>
      <c r="D632" s="37" t="s">
        <v>1904</v>
      </c>
      <c r="E632" s="37"/>
      <c r="F632" s="37"/>
      <c r="G632" s="37"/>
      <c r="H632" s="37"/>
      <c r="I632" s="105"/>
      <c r="J632" s="104"/>
      <c r="K632" s="104"/>
      <c r="L632" s="104"/>
      <c r="M632" s="120">
        <f>SUM(テーブル22[[#This Row],[1月]:[3月]])</f>
        <v>0</v>
      </c>
      <c r="N632" s="121"/>
      <c r="O632" s="122"/>
      <c r="P632" s="123"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2" s="37">
        <v>0</v>
      </c>
      <c r="R632" s="37">
        <v>0</v>
      </c>
      <c r="S632" s="37">
        <v>0</v>
      </c>
      <c r="T632" s="82">
        <f>SUM(テーブル22[[#This Row],[4月]:[6月]])</f>
        <v>0</v>
      </c>
      <c r="U632" s="121"/>
      <c r="V632" s="123"/>
      <c r="W632" s="122">
        <f>IF(テーブル22[[#This Row],[1-3月残高]]="",テーブル22[[#This Row],[4-6月計]]-テーブル22[[#This Row],[入金額2]],IF(テーブル22[[#This Row],[1-3月残高]]&gt;0,テーブル22[[#This Row],[1-3月残高]]+テーブル22[[#This Row],[4-6月計]]-テーブル22[[#This Row],[入金額2]]))</f>
        <v>0</v>
      </c>
      <c r="X632" s="38"/>
      <c r="Y632" s="38"/>
      <c r="Z632" s="82"/>
      <c r="AA632" s="82">
        <f>SUM(テーブル22[[#This Row],[7月]:[9月]])</f>
        <v>0</v>
      </c>
      <c r="AB632" s="121"/>
      <c r="AC632" s="123"/>
      <c r="AD632" s="122">
        <f>IF(テーブル22[[#This Row],[1-6月残高]]=0,テーブル22[[#This Row],[7-9月計]]-テーブル22[[#This Row],[入金額3]],IF(テーブル22[[#This Row],[1-6月残高]]&gt;0,テーブル22[[#This Row],[1-6月残高]]+テーブル22[[#This Row],[7-9月計]]-テーブル22[[#This Row],[入金額3]]))</f>
        <v>0</v>
      </c>
      <c r="AE632" s="38"/>
      <c r="AF632" s="38"/>
      <c r="AG632" s="38"/>
      <c r="AH632" s="124">
        <f>SUM(テーブル22[[#This Row],[10月]:[12月]])</f>
        <v>0</v>
      </c>
      <c r="AI632" s="125"/>
      <c r="AJ632" s="82"/>
      <c r="AK632" s="124">
        <f>IF(テーブル22[[#This Row],[1-9月残高]]=0,テーブル22[[#This Row],[10-12月計]]-テーブル22[[#This Row],[入金額4]],IF(テーブル22[[#This Row],[1-9月残高]]&gt;0,テーブル22[[#This Row],[1-9月残高]]+テーブル22[[#This Row],[10-12月計]]-テーブル22[[#This Row],[入金額4]]))</f>
        <v>0</v>
      </c>
      <c r="AL632" s="82">
        <f>SUM(テーブル22[[#This Row],[1-3月計]],テーブル22[[#This Row],[4-6月計]],テーブル22[[#This Row],[7-9月計]],テーブル22[[#This Row],[10-12月計]]-テーブル22[[#This Row],[入金合計]])</f>
        <v>0</v>
      </c>
      <c r="AM632" s="124">
        <f>SUM(テーブル22[[#This Row],[入金額]],テーブル22[[#This Row],[入金額2]],テーブル22[[#This Row],[入金額3]],テーブル22[[#This Row],[入金額4]])</f>
        <v>0</v>
      </c>
      <c r="AN632" s="38">
        <f>M632+T632+AA632+AH632</f>
        <v>0</v>
      </c>
    </row>
    <row r="633" spans="1:40" s="4" customFormat="1" hidden="1" x14ac:dyDescent="0.15">
      <c r="A633" s="19">
        <v>4040</v>
      </c>
      <c r="B633" s="19" t="s">
        <v>480</v>
      </c>
      <c r="C633" s="19"/>
      <c r="D633" s="19" t="s">
        <v>1889</v>
      </c>
      <c r="E633" s="19"/>
      <c r="F633" s="19"/>
      <c r="G633" s="19"/>
      <c r="H633" s="19"/>
      <c r="I633" s="19"/>
      <c r="J633" s="19"/>
      <c r="K633" s="19">
        <v>120</v>
      </c>
      <c r="L633" s="19">
        <v>0</v>
      </c>
      <c r="M633" s="19">
        <f>SUM(テーブル22[[#This Row],[1月]:[3月]])</f>
        <v>120</v>
      </c>
      <c r="N633" s="19">
        <v>41389</v>
      </c>
      <c r="O633" s="19">
        <v>120</v>
      </c>
      <c r="P633" s="19"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3" s="19">
        <v>0</v>
      </c>
      <c r="R633" s="19">
        <v>0</v>
      </c>
      <c r="S633" s="19">
        <v>0</v>
      </c>
      <c r="T633" s="19">
        <f>SUM(テーブル22[[#This Row],[4月]:[6月]])</f>
        <v>0</v>
      </c>
      <c r="U633" s="19"/>
      <c r="V633" s="19"/>
      <c r="W633" s="19">
        <f>IF(テーブル22[[#This Row],[1-3月残高]]="",テーブル22[[#This Row],[4-6月計]]-テーブル22[[#This Row],[入金額2]],IF(テーブル22[[#This Row],[1-3月残高]]&gt;0,テーブル22[[#This Row],[1-3月残高]]+テーブル22[[#This Row],[4-6月計]]-テーブル22[[#This Row],[入金額2]]))</f>
        <v>0</v>
      </c>
      <c r="X633" s="19"/>
      <c r="Y633" s="19"/>
      <c r="Z633" s="19"/>
      <c r="AA633" s="19">
        <f>SUM(テーブル22[[#This Row],[7月]:[9月]])</f>
        <v>0</v>
      </c>
      <c r="AB633" s="19"/>
      <c r="AC633" s="19"/>
      <c r="AD633" s="19">
        <f>IF(テーブル22[[#This Row],[1-6月残高]]=0,テーブル22[[#This Row],[7-9月計]]-テーブル22[[#This Row],[入金額3]],IF(テーブル22[[#This Row],[1-6月残高]]&gt;0,テーブル22[[#This Row],[1-6月残高]]+テーブル22[[#This Row],[7-9月計]]-テーブル22[[#This Row],[入金額3]]))</f>
        <v>0</v>
      </c>
      <c r="AE633" s="19"/>
      <c r="AF633" s="19"/>
      <c r="AG633" s="19"/>
      <c r="AH633" s="19">
        <f>SUM(テーブル22[[#This Row],[10月]:[12月]])</f>
        <v>0</v>
      </c>
      <c r="AI633" s="19"/>
      <c r="AJ633" s="19"/>
      <c r="AK633" s="19">
        <f>IF(テーブル22[[#This Row],[1-9月残高]]=0,テーブル22[[#This Row],[10-12月計]]-テーブル22[[#This Row],[入金額4]],IF(テーブル22[[#This Row],[1-9月残高]]&gt;0,テーブル22[[#This Row],[1-9月残高]]+テーブル22[[#This Row],[10-12月計]]-テーブル22[[#This Row],[入金額4]]))</f>
        <v>0</v>
      </c>
      <c r="AL633" s="19">
        <f>SUM(テーブル22[[#This Row],[1-3月計]],テーブル22[[#This Row],[4-6月計]],テーブル22[[#This Row],[7-9月計]],テーブル22[[#This Row],[10-12月計]]-テーブル22[[#This Row],[入金合計]])</f>
        <v>0</v>
      </c>
      <c r="AM633" s="19">
        <f>SUM(テーブル22[[#This Row],[入金額]],テーブル22[[#This Row],[入金額2]],テーブル22[[#This Row],[入金額3]],テーブル22[[#This Row],[入金額4]])</f>
        <v>120</v>
      </c>
      <c r="AN633" s="19">
        <f t="shared" si="9"/>
        <v>120</v>
      </c>
    </row>
    <row r="634" spans="1:40" hidden="1" x14ac:dyDescent="0.15">
      <c r="A634" s="92">
        <v>4056</v>
      </c>
      <c r="B634" s="84"/>
      <c r="C634" s="103" t="str">
        <f>IF(テーブル22[[#This Row],[1-3月計]]=0,"",IF(テーブル22[[#This Row],[1-3月計]]&lt;10000,"繰越",""))</f>
        <v/>
      </c>
      <c r="D634" s="3" t="s">
        <v>1898</v>
      </c>
      <c r="E634" s="3"/>
      <c r="F634" s="3"/>
      <c r="G634" s="3"/>
      <c r="H634" s="3"/>
      <c r="I634" s="116"/>
      <c r="J634" s="3"/>
      <c r="K634" s="3"/>
      <c r="L634" s="3">
        <v>0</v>
      </c>
      <c r="M634" s="44">
        <f>SUM(テーブル22[[#This Row],[1月]:[3月]])</f>
        <v>0</v>
      </c>
      <c r="N634" s="41"/>
      <c r="O634" s="39"/>
      <c r="P63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4" s="42">
        <v>0</v>
      </c>
      <c r="R634" s="42">
        <v>0</v>
      </c>
      <c r="S634" s="42">
        <v>390</v>
      </c>
      <c r="T634" s="42">
        <f>SUM(テーブル22[[#This Row],[4月]:[6月]])</f>
        <v>390</v>
      </c>
      <c r="U634" s="41"/>
      <c r="V634" s="42"/>
      <c r="W634" s="42">
        <f>IF(テーブル22[[#This Row],[1-3月残高]]="",テーブル22[[#This Row],[4-6月計]]-テーブル22[[#This Row],[入金額2]],IF(テーブル22[[#This Row],[1-3月残高]]&gt;0,テーブル22[[#This Row],[1-3月残高]]+テーブル22[[#This Row],[4-6月計]]-テーブル22[[#This Row],[入金額2]]))</f>
        <v>390</v>
      </c>
      <c r="X634" s="42"/>
      <c r="Y634" s="42"/>
      <c r="Z634" s="42"/>
      <c r="AA634" s="42">
        <f>SUM(テーブル22[[#This Row],[7月]:[9月]])</f>
        <v>0</v>
      </c>
      <c r="AB634" s="41"/>
      <c r="AC634" s="42"/>
      <c r="AD634" s="42">
        <f>IF(テーブル22[[#This Row],[1-6月残高]]=0,テーブル22[[#This Row],[7-9月計]]-テーブル22[[#This Row],[入金額3]],IF(テーブル22[[#This Row],[1-6月残高]]&gt;0,テーブル22[[#This Row],[1-6月残高]]+テーブル22[[#This Row],[7-9月計]]-テーブル22[[#This Row],[入金額3]]))</f>
        <v>390</v>
      </c>
      <c r="AE634" s="42"/>
      <c r="AF634" s="42"/>
      <c r="AG634" s="42"/>
      <c r="AH634" s="42">
        <f>SUM(テーブル22[[#This Row],[10月]:[12月]])</f>
        <v>0</v>
      </c>
      <c r="AI634" s="41"/>
      <c r="AJ634" s="42"/>
      <c r="AK634" s="42">
        <f>IF(テーブル22[[#This Row],[1-9月残高]]=0,テーブル22[[#This Row],[10-12月計]]-テーブル22[[#This Row],[入金額4]],IF(テーブル22[[#This Row],[1-9月残高]]&gt;0,テーブル22[[#This Row],[1-9月残高]]+テーブル22[[#This Row],[10-12月計]]-テーブル22[[#This Row],[入金額4]]))</f>
        <v>390</v>
      </c>
      <c r="AL634" s="42">
        <f>SUM(テーブル22[[#This Row],[1-3月計]],テーブル22[[#This Row],[4-6月計]],テーブル22[[#This Row],[7-9月計]],テーブル22[[#This Row],[10-12月計]]-テーブル22[[#This Row],[入金合計]])</f>
        <v>390</v>
      </c>
      <c r="AM634" s="42">
        <f>SUM(テーブル22[[#This Row],[入金額]],テーブル22[[#This Row],[入金額2]],テーブル22[[#This Row],[入金額3]],テーブル22[[#This Row],[入金額4]])</f>
        <v>0</v>
      </c>
      <c r="AN634" s="38">
        <f>M634+T634+AA634+AH634</f>
        <v>390</v>
      </c>
    </row>
    <row r="635" spans="1:40" hidden="1" x14ac:dyDescent="0.15">
      <c r="A635" s="45">
        <v>4100</v>
      </c>
      <c r="B635" s="46" t="s">
        <v>1864</v>
      </c>
      <c r="C635" s="46"/>
      <c r="D635" s="46" t="s">
        <v>1748</v>
      </c>
      <c r="E635" s="37" t="s">
        <v>80</v>
      </c>
      <c r="F635" s="37" t="s">
        <v>1749</v>
      </c>
      <c r="G635" s="37" t="s">
        <v>1750</v>
      </c>
      <c r="H635" s="37" t="s">
        <v>412</v>
      </c>
      <c r="I635" s="46"/>
      <c r="J635" s="64">
        <v>690</v>
      </c>
      <c r="K635" s="64">
        <v>0</v>
      </c>
      <c r="L635" s="64">
        <v>330</v>
      </c>
      <c r="M635" s="49">
        <f>SUM(テーブル22[[#This Row],[1月]:[3月]])</f>
        <v>1020</v>
      </c>
      <c r="N635" s="52">
        <v>41379</v>
      </c>
      <c r="O635" s="48">
        <v>1020</v>
      </c>
      <c r="P635"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5" s="51">
        <v>30</v>
      </c>
      <c r="R635" s="51">
        <v>180</v>
      </c>
      <c r="S635" s="51">
        <v>60</v>
      </c>
      <c r="T635" s="51">
        <f>SUM(テーブル22[[#This Row],[4月]:[6月]])</f>
        <v>270</v>
      </c>
      <c r="U635" s="52"/>
      <c r="V635" s="51"/>
      <c r="W635" s="51">
        <f>IF(テーブル22[[#This Row],[1-3月残高]]="",テーブル22[[#This Row],[4-6月計]]-テーブル22[[#This Row],[入金額2]],IF(テーブル22[[#This Row],[1-3月残高]]&gt;0,テーブル22[[#This Row],[1-3月残高]]+テーブル22[[#This Row],[4-6月計]]-テーブル22[[#This Row],[入金額2]]))</f>
        <v>270</v>
      </c>
      <c r="X635" s="51"/>
      <c r="Y635" s="51"/>
      <c r="Z635" s="51"/>
      <c r="AA635" s="51">
        <f>SUM(テーブル22[[#This Row],[7月]:[9月]])</f>
        <v>0</v>
      </c>
      <c r="AB635" s="52"/>
      <c r="AC635" s="51"/>
      <c r="AD635" s="51">
        <f>IF(テーブル22[[#This Row],[1-6月残高]]=0,テーブル22[[#This Row],[7-9月計]]-テーブル22[[#This Row],[入金額3]],IF(テーブル22[[#This Row],[1-6月残高]]&gt;0,テーブル22[[#This Row],[1-6月残高]]+テーブル22[[#This Row],[7-9月計]]-テーブル22[[#This Row],[入金額3]]))</f>
        <v>270</v>
      </c>
      <c r="AE635" s="51"/>
      <c r="AF635" s="51"/>
      <c r="AG635" s="51"/>
      <c r="AH635" s="51">
        <f>SUM(テーブル22[[#This Row],[10月]:[12月]])</f>
        <v>0</v>
      </c>
      <c r="AI635" s="52"/>
      <c r="AJ635" s="51"/>
      <c r="AK635" s="51">
        <f>IF(テーブル22[[#This Row],[1-9月残高]]=0,テーブル22[[#This Row],[10-12月計]]-テーブル22[[#This Row],[入金額4]],IF(テーブル22[[#This Row],[1-9月残高]]&gt;0,テーブル22[[#This Row],[1-9月残高]]+テーブル22[[#This Row],[10-12月計]]-テーブル22[[#This Row],[入金額4]]))</f>
        <v>270</v>
      </c>
      <c r="AL635" s="51">
        <f>SUM(テーブル22[[#This Row],[1-3月計]],テーブル22[[#This Row],[4-6月計]],テーブル22[[#This Row],[7-9月計]],テーブル22[[#This Row],[10-12月計]]-テーブル22[[#This Row],[入金合計]])</f>
        <v>270</v>
      </c>
      <c r="AM635" s="51">
        <f>SUM(テーブル22[[#This Row],[入金額]],テーブル22[[#This Row],[入金額2]],テーブル22[[#This Row],[入金額3]],テーブル22[[#This Row],[入金額4]])</f>
        <v>1020</v>
      </c>
      <c r="AN635" s="46">
        <f t="shared" si="9"/>
        <v>1290</v>
      </c>
    </row>
    <row r="636" spans="1:40" hidden="1" x14ac:dyDescent="0.15">
      <c r="A636" s="43">
        <v>4101</v>
      </c>
      <c r="B636" s="38"/>
      <c r="C636" s="43"/>
      <c r="D636" s="37" t="s">
        <v>1751</v>
      </c>
      <c r="E636" s="37" t="s">
        <v>133</v>
      </c>
      <c r="F636" s="37" t="s">
        <v>1752</v>
      </c>
      <c r="G636" s="37" t="s">
        <v>1753</v>
      </c>
      <c r="H636" s="37" t="s">
        <v>1754</v>
      </c>
      <c r="I636" s="38"/>
      <c r="J636" s="39">
        <v>60</v>
      </c>
      <c r="K636" s="39">
        <v>60</v>
      </c>
      <c r="L636" s="39">
        <v>150</v>
      </c>
      <c r="M636" s="44">
        <f>SUM(テーブル22[[#This Row],[1月]:[3月]])</f>
        <v>270</v>
      </c>
      <c r="N636" s="41">
        <v>41376</v>
      </c>
      <c r="O636" s="39">
        <v>270</v>
      </c>
      <c r="P63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6" s="42">
        <v>120</v>
      </c>
      <c r="R636" s="42">
        <v>0</v>
      </c>
      <c r="S636" s="42">
        <v>120</v>
      </c>
      <c r="T636" s="42">
        <f>SUM(テーブル22[[#This Row],[4月]:[6月]])</f>
        <v>240</v>
      </c>
      <c r="U636" s="41"/>
      <c r="V636" s="42"/>
      <c r="W636" s="42">
        <f>IF(テーブル22[[#This Row],[1-3月残高]]="",テーブル22[[#This Row],[4-6月計]]-テーブル22[[#This Row],[入金額2]],IF(テーブル22[[#This Row],[1-3月残高]]&gt;0,テーブル22[[#This Row],[1-3月残高]]+テーブル22[[#This Row],[4-6月計]]-テーブル22[[#This Row],[入金額2]]))</f>
        <v>240</v>
      </c>
      <c r="X636" s="42"/>
      <c r="Y636" s="42"/>
      <c r="Z636" s="42"/>
      <c r="AA636" s="42">
        <f>SUM(テーブル22[[#This Row],[7月]:[9月]])</f>
        <v>0</v>
      </c>
      <c r="AB636" s="41"/>
      <c r="AC636" s="42"/>
      <c r="AD636" s="42">
        <f>IF(テーブル22[[#This Row],[1-6月残高]]=0,テーブル22[[#This Row],[7-9月計]]-テーブル22[[#This Row],[入金額3]],IF(テーブル22[[#This Row],[1-6月残高]]&gt;0,テーブル22[[#This Row],[1-6月残高]]+テーブル22[[#This Row],[7-9月計]]-テーブル22[[#This Row],[入金額3]]))</f>
        <v>240</v>
      </c>
      <c r="AE636" s="42"/>
      <c r="AF636" s="42"/>
      <c r="AG636" s="42"/>
      <c r="AH636" s="42">
        <f>SUM(テーブル22[[#This Row],[10月]:[12月]])</f>
        <v>0</v>
      </c>
      <c r="AI636" s="41"/>
      <c r="AJ636" s="42"/>
      <c r="AK636" s="42">
        <f>IF(テーブル22[[#This Row],[1-9月残高]]=0,テーブル22[[#This Row],[10-12月計]]-テーブル22[[#This Row],[入金額4]],IF(テーブル22[[#This Row],[1-9月残高]]&gt;0,テーブル22[[#This Row],[1-9月残高]]+テーブル22[[#This Row],[10-12月計]]-テーブル22[[#This Row],[入金額4]]))</f>
        <v>240</v>
      </c>
      <c r="AL636" s="42">
        <f>SUM(テーブル22[[#This Row],[1-3月計]],テーブル22[[#This Row],[4-6月計]],テーブル22[[#This Row],[7-9月計]],テーブル22[[#This Row],[10-12月計]]-テーブル22[[#This Row],[入金合計]])</f>
        <v>240</v>
      </c>
      <c r="AM636" s="42">
        <f>SUM(テーブル22[[#This Row],[入金額]],テーブル22[[#This Row],[入金額2]],テーブル22[[#This Row],[入金額3]],テーブル22[[#This Row],[入金額4]])</f>
        <v>270</v>
      </c>
      <c r="AN636" s="38">
        <f t="shared" si="9"/>
        <v>510</v>
      </c>
    </row>
    <row r="637" spans="1:40" hidden="1" x14ac:dyDescent="0.15">
      <c r="A637" s="43">
        <v>4102</v>
      </c>
      <c r="B637" s="38"/>
      <c r="C637" s="43"/>
      <c r="D637" s="37" t="s">
        <v>1755</v>
      </c>
      <c r="E637" s="37" t="s">
        <v>413</v>
      </c>
      <c r="F637" s="37" t="s">
        <v>1756</v>
      </c>
      <c r="G637" s="37" t="s">
        <v>1755</v>
      </c>
      <c r="H637" s="37" t="s">
        <v>1757</v>
      </c>
      <c r="I637" s="38"/>
      <c r="J637" s="39">
        <v>300</v>
      </c>
      <c r="K637" s="39">
        <v>0</v>
      </c>
      <c r="L637" s="39">
        <v>150</v>
      </c>
      <c r="M637" s="44">
        <f>SUM(テーブル22[[#This Row],[1月]:[3月]])</f>
        <v>450</v>
      </c>
      <c r="N637" s="41">
        <v>41372</v>
      </c>
      <c r="O637" s="39">
        <v>450</v>
      </c>
      <c r="P63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7" s="42">
        <v>0</v>
      </c>
      <c r="R637" s="42">
        <v>0</v>
      </c>
      <c r="S637" s="42">
        <v>0</v>
      </c>
      <c r="T637" s="42">
        <f>SUM(テーブル22[[#This Row],[4月]:[6月]])</f>
        <v>0</v>
      </c>
      <c r="U637" s="41"/>
      <c r="V637" s="42"/>
      <c r="W637" s="42">
        <f>IF(テーブル22[[#This Row],[1-3月残高]]="",テーブル22[[#This Row],[4-6月計]]-テーブル22[[#This Row],[入金額2]],IF(テーブル22[[#This Row],[1-3月残高]]&gt;0,テーブル22[[#This Row],[1-3月残高]]+テーブル22[[#This Row],[4-6月計]]-テーブル22[[#This Row],[入金額2]]))</f>
        <v>0</v>
      </c>
      <c r="X637" s="42"/>
      <c r="Y637" s="42"/>
      <c r="Z637" s="42"/>
      <c r="AA637" s="42">
        <f>SUM(テーブル22[[#This Row],[7月]:[9月]])</f>
        <v>0</v>
      </c>
      <c r="AB637" s="41"/>
      <c r="AC637" s="42"/>
      <c r="AD637" s="42">
        <f>IF(テーブル22[[#This Row],[1-6月残高]]=0,テーブル22[[#This Row],[7-9月計]]-テーブル22[[#This Row],[入金額3]],IF(テーブル22[[#This Row],[1-6月残高]]&gt;0,テーブル22[[#This Row],[1-6月残高]]+テーブル22[[#This Row],[7-9月計]]-テーブル22[[#This Row],[入金額3]]))</f>
        <v>0</v>
      </c>
      <c r="AE637" s="42"/>
      <c r="AF637" s="42"/>
      <c r="AG637" s="42"/>
      <c r="AH637" s="42">
        <f>SUM(テーブル22[[#This Row],[10月]:[12月]])</f>
        <v>0</v>
      </c>
      <c r="AI637" s="41"/>
      <c r="AJ637" s="42"/>
      <c r="AK637" s="42">
        <f>IF(テーブル22[[#This Row],[1-9月残高]]=0,テーブル22[[#This Row],[10-12月計]]-テーブル22[[#This Row],[入金額4]],IF(テーブル22[[#This Row],[1-9月残高]]&gt;0,テーブル22[[#This Row],[1-9月残高]]+テーブル22[[#This Row],[10-12月計]]-テーブル22[[#This Row],[入金額4]]))</f>
        <v>0</v>
      </c>
      <c r="AL637" s="42">
        <f>SUM(テーブル22[[#This Row],[1-3月計]],テーブル22[[#This Row],[4-6月計]],テーブル22[[#This Row],[7-9月計]],テーブル22[[#This Row],[10-12月計]]-テーブル22[[#This Row],[入金合計]])</f>
        <v>0</v>
      </c>
      <c r="AM637" s="42">
        <f>SUM(テーブル22[[#This Row],[入金額]],テーブル22[[#This Row],[入金額2]],テーブル22[[#This Row],[入金額3]],テーブル22[[#This Row],[入金額4]])</f>
        <v>450</v>
      </c>
      <c r="AN637" s="38">
        <f t="shared" si="9"/>
        <v>450</v>
      </c>
    </row>
    <row r="638" spans="1:40" hidden="1" x14ac:dyDescent="0.15">
      <c r="A638" s="43">
        <v>4103</v>
      </c>
      <c r="B638" s="38"/>
      <c r="C638" s="43"/>
      <c r="D638" s="37" t="s">
        <v>13</v>
      </c>
      <c r="E638" s="37" t="s">
        <v>80</v>
      </c>
      <c r="F638" s="37" t="s">
        <v>1758</v>
      </c>
      <c r="G638" s="37" t="s">
        <v>12</v>
      </c>
      <c r="H638" s="37" t="s">
        <v>1759</v>
      </c>
      <c r="I638" s="38"/>
      <c r="J638" s="39">
        <v>0</v>
      </c>
      <c r="K638" s="39">
        <v>0</v>
      </c>
      <c r="L638" s="39">
        <v>0</v>
      </c>
      <c r="M638" s="44">
        <f>SUM(テーブル22[[#This Row],[1月]:[3月]])</f>
        <v>0</v>
      </c>
      <c r="N638" s="41"/>
      <c r="O638" s="39"/>
      <c r="P63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8" s="42">
        <v>0</v>
      </c>
      <c r="R638" s="42">
        <v>0</v>
      </c>
      <c r="S638" s="42">
        <v>0</v>
      </c>
      <c r="T638" s="42">
        <f>SUM(テーブル22[[#This Row],[4月]:[6月]])</f>
        <v>0</v>
      </c>
      <c r="U638" s="41"/>
      <c r="V638" s="42"/>
      <c r="W638" s="42">
        <f>IF(テーブル22[[#This Row],[1-3月残高]]="",テーブル22[[#This Row],[4-6月計]]-テーブル22[[#This Row],[入金額2]],IF(テーブル22[[#This Row],[1-3月残高]]&gt;0,テーブル22[[#This Row],[1-3月残高]]+テーブル22[[#This Row],[4-6月計]]-テーブル22[[#This Row],[入金額2]]))</f>
        <v>0</v>
      </c>
      <c r="X638" s="42"/>
      <c r="Y638" s="42"/>
      <c r="Z638" s="42"/>
      <c r="AA638" s="42">
        <f>SUM(テーブル22[[#This Row],[7月]:[9月]])</f>
        <v>0</v>
      </c>
      <c r="AB638" s="41"/>
      <c r="AC638" s="42"/>
      <c r="AD638" s="42">
        <f>IF(テーブル22[[#This Row],[1-6月残高]]=0,テーブル22[[#This Row],[7-9月計]]-テーブル22[[#This Row],[入金額3]],IF(テーブル22[[#This Row],[1-6月残高]]&gt;0,テーブル22[[#This Row],[1-6月残高]]+テーブル22[[#This Row],[7-9月計]]-テーブル22[[#This Row],[入金額3]]))</f>
        <v>0</v>
      </c>
      <c r="AE638" s="42"/>
      <c r="AF638" s="42"/>
      <c r="AG638" s="42"/>
      <c r="AH638" s="42">
        <f>SUM(テーブル22[[#This Row],[10月]:[12月]])</f>
        <v>0</v>
      </c>
      <c r="AI638" s="41"/>
      <c r="AJ638" s="42"/>
      <c r="AK638" s="42">
        <f>IF(テーブル22[[#This Row],[1-9月残高]]=0,テーブル22[[#This Row],[10-12月計]]-テーブル22[[#This Row],[入金額4]],IF(テーブル22[[#This Row],[1-9月残高]]&gt;0,テーブル22[[#This Row],[1-9月残高]]+テーブル22[[#This Row],[10-12月計]]-テーブル22[[#This Row],[入金額4]]))</f>
        <v>0</v>
      </c>
      <c r="AL638" s="42">
        <f>SUM(テーブル22[[#This Row],[1-3月計]],テーブル22[[#This Row],[4-6月計]],テーブル22[[#This Row],[7-9月計]],テーブル22[[#This Row],[10-12月計]]-テーブル22[[#This Row],[入金合計]])</f>
        <v>0</v>
      </c>
      <c r="AM638" s="42">
        <f>SUM(テーブル22[[#This Row],[入金額]],テーブル22[[#This Row],[入金額2]],テーブル22[[#This Row],[入金額3]],テーブル22[[#This Row],[入金額4]])</f>
        <v>0</v>
      </c>
      <c r="AN638" s="38">
        <f t="shared" si="9"/>
        <v>0</v>
      </c>
    </row>
    <row r="639" spans="1:40" hidden="1" x14ac:dyDescent="0.15">
      <c r="A639" s="43">
        <v>4104</v>
      </c>
      <c r="B639" s="38"/>
      <c r="C639" s="43"/>
      <c r="D639" s="37" t="s">
        <v>1760</v>
      </c>
      <c r="E639" s="37" t="s">
        <v>80</v>
      </c>
      <c r="F639" s="37" t="s">
        <v>1761</v>
      </c>
      <c r="G639" s="37" t="s">
        <v>1762</v>
      </c>
      <c r="H639" s="37" t="s">
        <v>1763</v>
      </c>
      <c r="I639" s="38"/>
      <c r="J639" s="39">
        <v>11595</v>
      </c>
      <c r="K639" s="39">
        <v>0</v>
      </c>
      <c r="L639" s="39">
        <v>7230</v>
      </c>
      <c r="M639" s="44">
        <f>SUM(テーブル22[[#This Row],[1月]:[3月]])</f>
        <v>18825</v>
      </c>
      <c r="N639" s="41">
        <v>41376</v>
      </c>
      <c r="O639" s="39">
        <v>18825</v>
      </c>
      <c r="P63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39" s="42">
        <v>0</v>
      </c>
      <c r="R639" s="42">
        <v>3810</v>
      </c>
      <c r="S639" s="42">
        <v>3765</v>
      </c>
      <c r="T639" s="42">
        <f>SUM(テーブル22[[#This Row],[4月]:[6月]])</f>
        <v>7575</v>
      </c>
      <c r="U639" s="41"/>
      <c r="V639" s="42"/>
      <c r="W639" s="42">
        <f>IF(テーブル22[[#This Row],[1-3月残高]]="",テーブル22[[#This Row],[4-6月計]]-テーブル22[[#This Row],[入金額2]],IF(テーブル22[[#This Row],[1-3月残高]]&gt;0,テーブル22[[#This Row],[1-3月残高]]+テーブル22[[#This Row],[4-6月計]]-テーブル22[[#This Row],[入金額2]]))</f>
        <v>7575</v>
      </c>
      <c r="X639" s="42"/>
      <c r="Y639" s="42"/>
      <c r="Z639" s="42"/>
      <c r="AA639" s="42">
        <f>SUM(テーブル22[[#This Row],[7月]:[9月]])</f>
        <v>0</v>
      </c>
      <c r="AB639" s="41"/>
      <c r="AC639" s="42"/>
      <c r="AD639" s="42">
        <f>IF(テーブル22[[#This Row],[1-6月残高]]=0,テーブル22[[#This Row],[7-9月計]]-テーブル22[[#This Row],[入金額3]],IF(テーブル22[[#This Row],[1-6月残高]]&gt;0,テーブル22[[#This Row],[1-6月残高]]+テーブル22[[#This Row],[7-9月計]]-テーブル22[[#This Row],[入金額3]]))</f>
        <v>7575</v>
      </c>
      <c r="AE639" s="42"/>
      <c r="AF639" s="42"/>
      <c r="AG639" s="42"/>
      <c r="AH639" s="42">
        <f>SUM(テーブル22[[#This Row],[10月]:[12月]])</f>
        <v>0</v>
      </c>
      <c r="AI639" s="41"/>
      <c r="AJ639" s="42"/>
      <c r="AK639" s="42">
        <f>IF(テーブル22[[#This Row],[1-9月残高]]=0,テーブル22[[#This Row],[10-12月計]]-テーブル22[[#This Row],[入金額4]],IF(テーブル22[[#This Row],[1-9月残高]]&gt;0,テーブル22[[#This Row],[1-9月残高]]+テーブル22[[#This Row],[10-12月計]]-テーブル22[[#This Row],[入金額4]]))</f>
        <v>7575</v>
      </c>
      <c r="AL639" s="42">
        <f>SUM(テーブル22[[#This Row],[1-3月計]],テーブル22[[#This Row],[4-6月計]],テーブル22[[#This Row],[7-9月計]],テーブル22[[#This Row],[10-12月計]]-テーブル22[[#This Row],[入金合計]])</f>
        <v>7575</v>
      </c>
      <c r="AM639" s="42">
        <f>SUM(テーブル22[[#This Row],[入金額]],テーブル22[[#This Row],[入金額2]],テーブル22[[#This Row],[入金額3]],テーブル22[[#This Row],[入金額4]])</f>
        <v>18825</v>
      </c>
      <c r="AN639" s="38">
        <f t="shared" si="9"/>
        <v>26400</v>
      </c>
    </row>
    <row r="640" spans="1:40" hidden="1" x14ac:dyDescent="0.15">
      <c r="A640" s="43">
        <v>4200</v>
      </c>
      <c r="B640" s="38"/>
      <c r="C640" s="43"/>
      <c r="D640" s="37" t="s">
        <v>1764</v>
      </c>
      <c r="E640" s="37" t="s">
        <v>245</v>
      </c>
      <c r="F640" s="37" t="s">
        <v>1765</v>
      </c>
      <c r="G640" s="37" t="s">
        <v>1766</v>
      </c>
      <c r="H640" s="37" t="s">
        <v>1767</v>
      </c>
      <c r="I640" s="38"/>
      <c r="J640" s="39">
        <v>0</v>
      </c>
      <c r="K640" s="39">
        <v>0</v>
      </c>
      <c r="L640" s="39">
        <v>150</v>
      </c>
      <c r="M640" s="44">
        <f>SUM(テーブル22[[#This Row],[1月]:[3月]])</f>
        <v>150</v>
      </c>
      <c r="N640" s="41">
        <v>41372</v>
      </c>
      <c r="O640" s="39">
        <v>150</v>
      </c>
      <c r="P64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0" s="42">
        <v>0</v>
      </c>
      <c r="R640" s="42">
        <v>0</v>
      </c>
      <c r="S640" s="42">
        <v>0</v>
      </c>
      <c r="T640" s="42">
        <f>SUM(テーブル22[[#This Row],[4月]:[6月]])</f>
        <v>0</v>
      </c>
      <c r="U640" s="41"/>
      <c r="V640" s="42"/>
      <c r="W640" s="42">
        <f>IF(テーブル22[[#This Row],[1-3月残高]]="",テーブル22[[#This Row],[4-6月計]]-テーブル22[[#This Row],[入金額2]],IF(テーブル22[[#This Row],[1-3月残高]]&gt;0,テーブル22[[#This Row],[1-3月残高]]+テーブル22[[#This Row],[4-6月計]]-テーブル22[[#This Row],[入金額2]]))</f>
        <v>0</v>
      </c>
      <c r="X640" s="42"/>
      <c r="Y640" s="42"/>
      <c r="Z640" s="42"/>
      <c r="AA640" s="42">
        <f>SUM(テーブル22[[#This Row],[7月]:[9月]])</f>
        <v>0</v>
      </c>
      <c r="AB640" s="41"/>
      <c r="AC640" s="42"/>
      <c r="AD640" s="42">
        <f>IF(テーブル22[[#This Row],[1-6月残高]]=0,テーブル22[[#This Row],[7-9月計]]-テーブル22[[#This Row],[入金額3]],IF(テーブル22[[#This Row],[1-6月残高]]&gt;0,テーブル22[[#This Row],[1-6月残高]]+テーブル22[[#This Row],[7-9月計]]-テーブル22[[#This Row],[入金額3]]))</f>
        <v>0</v>
      </c>
      <c r="AE640" s="42"/>
      <c r="AF640" s="42"/>
      <c r="AG640" s="42"/>
      <c r="AH640" s="42">
        <f>SUM(テーブル22[[#This Row],[10月]:[12月]])</f>
        <v>0</v>
      </c>
      <c r="AI640" s="41"/>
      <c r="AJ640" s="42"/>
      <c r="AK640" s="42">
        <f>IF(テーブル22[[#This Row],[1-9月残高]]=0,テーブル22[[#This Row],[10-12月計]]-テーブル22[[#This Row],[入金額4]],IF(テーブル22[[#This Row],[1-9月残高]]&gt;0,テーブル22[[#This Row],[1-9月残高]]+テーブル22[[#This Row],[10-12月計]]-テーブル22[[#This Row],[入金額4]]))</f>
        <v>0</v>
      </c>
      <c r="AL640" s="42">
        <f>SUM(テーブル22[[#This Row],[1-3月計]],テーブル22[[#This Row],[4-6月計]],テーブル22[[#This Row],[7-9月計]],テーブル22[[#This Row],[10-12月計]]-テーブル22[[#This Row],[入金合計]])</f>
        <v>0</v>
      </c>
      <c r="AM640" s="42">
        <f>SUM(テーブル22[[#This Row],[入金額]],テーブル22[[#This Row],[入金額2]],テーブル22[[#This Row],[入金額3]],テーブル22[[#This Row],[入金額4]])</f>
        <v>150</v>
      </c>
      <c r="AN640" s="38">
        <f t="shared" si="9"/>
        <v>150</v>
      </c>
    </row>
    <row r="641" spans="1:40" hidden="1" x14ac:dyDescent="0.15">
      <c r="A641" s="43">
        <v>4201</v>
      </c>
      <c r="B641" s="38"/>
      <c r="C641" s="43"/>
      <c r="D641" s="37" t="s">
        <v>142</v>
      </c>
      <c r="E641" s="37" t="s">
        <v>149</v>
      </c>
      <c r="F641" s="37" t="s">
        <v>1768</v>
      </c>
      <c r="G641" s="37" t="s">
        <v>142</v>
      </c>
      <c r="H641" s="37" t="s">
        <v>414</v>
      </c>
      <c r="I641" s="38"/>
      <c r="J641" s="39">
        <v>0</v>
      </c>
      <c r="K641" s="39">
        <v>0</v>
      </c>
      <c r="L641" s="39">
        <v>0</v>
      </c>
      <c r="M641" s="44">
        <f>SUM(テーブル22[[#This Row],[1月]:[3月]])</f>
        <v>0</v>
      </c>
      <c r="N641" s="41"/>
      <c r="O641" s="39"/>
      <c r="P64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1" s="42">
        <v>0</v>
      </c>
      <c r="R641" s="42">
        <v>0</v>
      </c>
      <c r="S641" s="42">
        <v>0</v>
      </c>
      <c r="T641" s="42">
        <f>SUM(テーブル22[[#This Row],[4月]:[6月]])</f>
        <v>0</v>
      </c>
      <c r="U641" s="41"/>
      <c r="V641" s="42"/>
      <c r="W641" s="42">
        <f>IF(テーブル22[[#This Row],[1-3月残高]]="",テーブル22[[#This Row],[4-6月計]]-テーブル22[[#This Row],[入金額2]],IF(テーブル22[[#This Row],[1-3月残高]]&gt;0,テーブル22[[#This Row],[1-3月残高]]+テーブル22[[#This Row],[4-6月計]]-テーブル22[[#This Row],[入金額2]]))</f>
        <v>0</v>
      </c>
      <c r="X641" s="42"/>
      <c r="Y641" s="42"/>
      <c r="Z641" s="42"/>
      <c r="AA641" s="42">
        <f>SUM(テーブル22[[#This Row],[7月]:[9月]])</f>
        <v>0</v>
      </c>
      <c r="AB641" s="41"/>
      <c r="AC641" s="42"/>
      <c r="AD641" s="42">
        <f>IF(テーブル22[[#This Row],[1-6月残高]]=0,テーブル22[[#This Row],[7-9月計]]-テーブル22[[#This Row],[入金額3]],IF(テーブル22[[#This Row],[1-6月残高]]&gt;0,テーブル22[[#This Row],[1-6月残高]]+テーブル22[[#This Row],[7-9月計]]-テーブル22[[#This Row],[入金額3]]))</f>
        <v>0</v>
      </c>
      <c r="AE641" s="42"/>
      <c r="AF641" s="42"/>
      <c r="AG641" s="42"/>
      <c r="AH641" s="42">
        <f>SUM(テーブル22[[#This Row],[10月]:[12月]])</f>
        <v>0</v>
      </c>
      <c r="AI641" s="41"/>
      <c r="AJ641" s="42"/>
      <c r="AK641" s="42">
        <f>IF(テーブル22[[#This Row],[1-9月残高]]=0,テーブル22[[#This Row],[10-12月計]]-テーブル22[[#This Row],[入金額4]],IF(テーブル22[[#This Row],[1-9月残高]]&gt;0,テーブル22[[#This Row],[1-9月残高]]+テーブル22[[#This Row],[10-12月計]]-テーブル22[[#This Row],[入金額4]]))</f>
        <v>0</v>
      </c>
      <c r="AL641" s="42">
        <f>SUM(テーブル22[[#This Row],[1-3月計]],テーブル22[[#This Row],[4-6月計]],テーブル22[[#This Row],[7-9月計]],テーブル22[[#This Row],[10-12月計]]-テーブル22[[#This Row],[入金合計]])</f>
        <v>0</v>
      </c>
      <c r="AM641" s="42">
        <f>SUM(テーブル22[[#This Row],[入金額]],テーブル22[[#This Row],[入金額2]],テーブル22[[#This Row],[入金額3]],テーブル22[[#This Row],[入金額4]])</f>
        <v>0</v>
      </c>
      <c r="AN641" s="38">
        <f t="shared" si="9"/>
        <v>0</v>
      </c>
    </row>
    <row r="642" spans="1:40" hidden="1" x14ac:dyDescent="0.15">
      <c r="A642" s="43">
        <v>4203</v>
      </c>
      <c r="B642" s="38"/>
      <c r="C642" s="43"/>
      <c r="D642" s="80" t="s">
        <v>1769</v>
      </c>
      <c r="E642" s="37" t="s">
        <v>1770</v>
      </c>
      <c r="F642" s="37" t="s">
        <v>1771</v>
      </c>
      <c r="G642" s="37" t="s">
        <v>1772</v>
      </c>
      <c r="H642" s="37"/>
      <c r="I642" s="38" t="s">
        <v>1890</v>
      </c>
      <c r="J642" s="39">
        <v>8100</v>
      </c>
      <c r="K642" s="39">
        <v>5685</v>
      </c>
      <c r="L642" s="39">
        <v>2685</v>
      </c>
      <c r="M642" s="44">
        <f>SUM(テーブル22[[#This Row],[1月]:[3月]])</f>
        <v>16470</v>
      </c>
      <c r="N642" s="41">
        <v>41394</v>
      </c>
      <c r="O642" s="39">
        <v>16470</v>
      </c>
      <c r="P64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2" s="42">
        <v>3840</v>
      </c>
      <c r="R642" s="42">
        <v>5715</v>
      </c>
      <c r="S642" s="42">
        <v>6165</v>
      </c>
      <c r="T642" s="42">
        <f>SUM(テーブル22[[#This Row],[4月]:[6月]])</f>
        <v>15720</v>
      </c>
      <c r="U642" s="41"/>
      <c r="V642" s="42"/>
      <c r="W642" s="42">
        <f>IF(テーブル22[[#This Row],[1-3月残高]]="",テーブル22[[#This Row],[4-6月計]]-テーブル22[[#This Row],[入金額2]],IF(テーブル22[[#This Row],[1-3月残高]]&gt;0,テーブル22[[#This Row],[1-3月残高]]+テーブル22[[#This Row],[4-6月計]]-テーブル22[[#This Row],[入金額2]]))</f>
        <v>15720</v>
      </c>
      <c r="X642" s="42"/>
      <c r="Y642" s="42"/>
      <c r="Z642" s="42"/>
      <c r="AA642" s="42">
        <f>SUM(テーブル22[[#This Row],[7月]:[9月]])</f>
        <v>0</v>
      </c>
      <c r="AB642" s="41"/>
      <c r="AC642" s="42"/>
      <c r="AD642" s="42">
        <f>IF(テーブル22[[#This Row],[1-6月残高]]=0,テーブル22[[#This Row],[7-9月計]]-テーブル22[[#This Row],[入金額3]],IF(テーブル22[[#This Row],[1-6月残高]]&gt;0,テーブル22[[#This Row],[1-6月残高]]+テーブル22[[#This Row],[7-9月計]]-テーブル22[[#This Row],[入金額3]]))</f>
        <v>15720</v>
      </c>
      <c r="AE642" s="42"/>
      <c r="AF642" s="42"/>
      <c r="AG642" s="42"/>
      <c r="AH642" s="42">
        <f>SUM(テーブル22[[#This Row],[10月]:[12月]])</f>
        <v>0</v>
      </c>
      <c r="AI642" s="41"/>
      <c r="AJ642" s="42"/>
      <c r="AK642" s="42">
        <f>IF(テーブル22[[#This Row],[1-9月残高]]=0,テーブル22[[#This Row],[10-12月計]]-テーブル22[[#This Row],[入金額4]],IF(テーブル22[[#This Row],[1-9月残高]]&gt;0,テーブル22[[#This Row],[1-9月残高]]+テーブル22[[#This Row],[10-12月計]]-テーブル22[[#This Row],[入金額4]]))</f>
        <v>15720</v>
      </c>
      <c r="AL642" s="42">
        <f>SUM(テーブル22[[#This Row],[1-3月計]],テーブル22[[#This Row],[4-6月計]],テーブル22[[#This Row],[7-9月計]],テーブル22[[#This Row],[10-12月計]]-テーブル22[[#This Row],[入金合計]])</f>
        <v>15720</v>
      </c>
      <c r="AM642" s="42">
        <f>SUM(テーブル22[[#This Row],[入金額]],テーブル22[[#This Row],[入金額2]],テーブル22[[#This Row],[入金額3]],テーブル22[[#This Row],[入金額4]])</f>
        <v>16470</v>
      </c>
      <c r="AN642" s="38">
        <f t="shared" si="9"/>
        <v>32190</v>
      </c>
    </row>
    <row r="643" spans="1:40" hidden="1" x14ac:dyDescent="0.15">
      <c r="A643" s="43">
        <v>4204</v>
      </c>
      <c r="B643" s="38"/>
      <c r="C643" s="43"/>
      <c r="D643" s="80" t="s">
        <v>1773</v>
      </c>
      <c r="E643" s="37" t="s">
        <v>1770</v>
      </c>
      <c r="F643" s="37" t="s">
        <v>1771</v>
      </c>
      <c r="G643" s="37" t="s">
        <v>1774</v>
      </c>
      <c r="H643" s="37"/>
      <c r="I643" s="38" t="s">
        <v>1890</v>
      </c>
      <c r="J643" s="39">
        <v>1215</v>
      </c>
      <c r="K643" s="39">
        <v>945</v>
      </c>
      <c r="L643" s="39">
        <v>570</v>
      </c>
      <c r="M643" s="44">
        <f>SUM(テーブル22[[#This Row],[1月]:[3月]])</f>
        <v>2730</v>
      </c>
      <c r="N643" s="41">
        <v>41394</v>
      </c>
      <c r="O643" s="39">
        <v>2730</v>
      </c>
      <c r="P64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3" s="42">
        <v>945</v>
      </c>
      <c r="R643" s="42">
        <v>795</v>
      </c>
      <c r="S643" s="42">
        <v>1005</v>
      </c>
      <c r="T643" s="42">
        <f>SUM(テーブル22[[#This Row],[4月]:[6月]])</f>
        <v>2745</v>
      </c>
      <c r="U643" s="41"/>
      <c r="V643" s="42"/>
      <c r="W643" s="42">
        <f>IF(テーブル22[[#This Row],[1-3月残高]]="",テーブル22[[#This Row],[4-6月計]]-テーブル22[[#This Row],[入金額2]],IF(テーブル22[[#This Row],[1-3月残高]]&gt;0,テーブル22[[#This Row],[1-3月残高]]+テーブル22[[#This Row],[4-6月計]]-テーブル22[[#This Row],[入金額2]]))</f>
        <v>2745</v>
      </c>
      <c r="X643" s="42"/>
      <c r="Y643" s="42"/>
      <c r="Z643" s="42"/>
      <c r="AA643" s="42">
        <f>SUM(テーブル22[[#This Row],[7月]:[9月]])</f>
        <v>0</v>
      </c>
      <c r="AB643" s="41"/>
      <c r="AC643" s="42"/>
      <c r="AD643" s="42">
        <f>IF(テーブル22[[#This Row],[1-6月残高]]=0,テーブル22[[#This Row],[7-9月計]]-テーブル22[[#This Row],[入金額3]],IF(テーブル22[[#This Row],[1-6月残高]]&gt;0,テーブル22[[#This Row],[1-6月残高]]+テーブル22[[#This Row],[7-9月計]]-テーブル22[[#This Row],[入金額3]]))</f>
        <v>2745</v>
      </c>
      <c r="AE643" s="42"/>
      <c r="AF643" s="42"/>
      <c r="AG643" s="42"/>
      <c r="AH643" s="42">
        <f>SUM(テーブル22[[#This Row],[10月]:[12月]])</f>
        <v>0</v>
      </c>
      <c r="AI643" s="41"/>
      <c r="AJ643" s="42"/>
      <c r="AK643" s="42">
        <f>IF(テーブル22[[#This Row],[1-9月残高]]=0,テーブル22[[#This Row],[10-12月計]]-テーブル22[[#This Row],[入金額4]],IF(テーブル22[[#This Row],[1-9月残高]]&gt;0,テーブル22[[#This Row],[1-9月残高]]+テーブル22[[#This Row],[10-12月計]]-テーブル22[[#This Row],[入金額4]]))</f>
        <v>2745</v>
      </c>
      <c r="AL643" s="42">
        <f>SUM(テーブル22[[#This Row],[1-3月計]],テーブル22[[#This Row],[4-6月計]],テーブル22[[#This Row],[7-9月計]],テーブル22[[#This Row],[10-12月計]]-テーブル22[[#This Row],[入金合計]])</f>
        <v>2745</v>
      </c>
      <c r="AM643" s="42">
        <f>SUM(テーブル22[[#This Row],[入金額]],テーブル22[[#This Row],[入金額2]],テーブル22[[#This Row],[入金額3]],テーブル22[[#This Row],[入金額4]])</f>
        <v>2730</v>
      </c>
      <c r="AN643" s="38">
        <f t="shared" si="9"/>
        <v>5475</v>
      </c>
    </row>
    <row r="644" spans="1:40" hidden="1" x14ac:dyDescent="0.15">
      <c r="A644" s="43">
        <v>4205</v>
      </c>
      <c r="B644" s="38"/>
      <c r="C644" s="43"/>
      <c r="D644" s="80" t="s">
        <v>1775</v>
      </c>
      <c r="E644" s="37" t="s">
        <v>1770</v>
      </c>
      <c r="F644" s="37" t="s">
        <v>1771</v>
      </c>
      <c r="G644" s="37" t="s">
        <v>1776</v>
      </c>
      <c r="H644" s="37"/>
      <c r="I644" s="38" t="s">
        <v>1890</v>
      </c>
      <c r="J644" s="39">
        <v>34305</v>
      </c>
      <c r="K644" s="39">
        <v>12315</v>
      </c>
      <c r="L644" s="39">
        <v>22995</v>
      </c>
      <c r="M644" s="44">
        <f>SUM(テーブル22[[#This Row],[1月]:[3月]])</f>
        <v>69615</v>
      </c>
      <c r="N644" s="41">
        <v>41394</v>
      </c>
      <c r="O644" s="39">
        <v>69615</v>
      </c>
      <c r="P64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4" s="42">
        <v>15975</v>
      </c>
      <c r="R644" s="42">
        <v>31785</v>
      </c>
      <c r="S644" s="42">
        <v>24480</v>
      </c>
      <c r="T644" s="42">
        <f>SUM(テーブル22[[#This Row],[4月]:[6月]])</f>
        <v>72240</v>
      </c>
      <c r="U644" s="41"/>
      <c r="V644" s="42"/>
      <c r="W644" s="42">
        <f>IF(テーブル22[[#This Row],[1-3月残高]]="",テーブル22[[#This Row],[4-6月計]]-テーブル22[[#This Row],[入金額2]],IF(テーブル22[[#This Row],[1-3月残高]]&gt;0,テーブル22[[#This Row],[1-3月残高]]+テーブル22[[#This Row],[4-6月計]]-テーブル22[[#This Row],[入金額2]]))</f>
        <v>72240</v>
      </c>
      <c r="X644" s="42"/>
      <c r="Y644" s="42"/>
      <c r="Z644" s="42"/>
      <c r="AA644" s="42">
        <f>SUM(テーブル22[[#This Row],[7月]:[9月]])</f>
        <v>0</v>
      </c>
      <c r="AB644" s="41"/>
      <c r="AC644" s="42"/>
      <c r="AD644" s="42">
        <f>IF(テーブル22[[#This Row],[1-6月残高]]=0,テーブル22[[#This Row],[7-9月計]]-テーブル22[[#This Row],[入金額3]],IF(テーブル22[[#This Row],[1-6月残高]]&gt;0,テーブル22[[#This Row],[1-6月残高]]+テーブル22[[#This Row],[7-9月計]]-テーブル22[[#This Row],[入金額3]]))</f>
        <v>72240</v>
      </c>
      <c r="AE644" s="42"/>
      <c r="AF644" s="42"/>
      <c r="AG644" s="42"/>
      <c r="AH644" s="42">
        <f>SUM(テーブル22[[#This Row],[10月]:[12月]])</f>
        <v>0</v>
      </c>
      <c r="AI644" s="41"/>
      <c r="AJ644" s="42"/>
      <c r="AK644" s="42">
        <f>IF(テーブル22[[#This Row],[1-9月残高]]=0,テーブル22[[#This Row],[10-12月計]]-テーブル22[[#This Row],[入金額4]],IF(テーブル22[[#This Row],[1-9月残高]]&gt;0,テーブル22[[#This Row],[1-9月残高]]+テーブル22[[#This Row],[10-12月計]]-テーブル22[[#This Row],[入金額4]]))</f>
        <v>72240</v>
      </c>
      <c r="AL644" s="42">
        <f>SUM(テーブル22[[#This Row],[1-3月計]],テーブル22[[#This Row],[4-6月計]],テーブル22[[#This Row],[7-9月計]],テーブル22[[#This Row],[10-12月計]]-テーブル22[[#This Row],[入金合計]])</f>
        <v>72240</v>
      </c>
      <c r="AM644" s="42">
        <f>SUM(テーブル22[[#This Row],[入金額]],テーブル22[[#This Row],[入金額2]],テーブル22[[#This Row],[入金額3]],テーブル22[[#This Row],[入金額4]])</f>
        <v>69615</v>
      </c>
      <c r="AN644" s="38">
        <f t="shared" si="9"/>
        <v>141855</v>
      </c>
    </row>
    <row r="645" spans="1:40" hidden="1" x14ac:dyDescent="0.15">
      <c r="A645" s="43">
        <v>4206</v>
      </c>
      <c r="B645" s="38"/>
      <c r="C645" s="43"/>
      <c r="D645" s="80" t="s">
        <v>1777</v>
      </c>
      <c r="E645" s="37" t="s">
        <v>1770</v>
      </c>
      <c r="F645" s="37" t="s">
        <v>1771</v>
      </c>
      <c r="G645" s="37" t="s">
        <v>1778</v>
      </c>
      <c r="H645" s="37"/>
      <c r="I645" s="38" t="s">
        <v>1890</v>
      </c>
      <c r="J645" s="39">
        <v>3405</v>
      </c>
      <c r="K645" s="39">
        <v>3375</v>
      </c>
      <c r="L645" s="39">
        <v>1770</v>
      </c>
      <c r="M645" s="44">
        <f>SUM(テーブル22[[#This Row],[1月]:[3月]])</f>
        <v>8550</v>
      </c>
      <c r="N645" s="41">
        <v>41394</v>
      </c>
      <c r="O645" s="39">
        <v>8550</v>
      </c>
      <c r="P64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5" s="42">
        <v>1755</v>
      </c>
      <c r="R645" s="42">
        <v>2940</v>
      </c>
      <c r="S645" s="42">
        <v>3930</v>
      </c>
      <c r="T645" s="42">
        <f>SUM(テーブル22[[#This Row],[4月]:[6月]])</f>
        <v>8625</v>
      </c>
      <c r="U645" s="41"/>
      <c r="V645" s="42"/>
      <c r="W645" s="42">
        <f>IF(テーブル22[[#This Row],[1-3月残高]]="",テーブル22[[#This Row],[4-6月計]]-テーブル22[[#This Row],[入金額2]],IF(テーブル22[[#This Row],[1-3月残高]]&gt;0,テーブル22[[#This Row],[1-3月残高]]+テーブル22[[#This Row],[4-6月計]]-テーブル22[[#This Row],[入金額2]]))</f>
        <v>8625</v>
      </c>
      <c r="X645" s="42"/>
      <c r="Y645" s="42"/>
      <c r="Z645" s="42"/>
      <c r="AA645" s="42">
        <f>SUM(テーブル22[[#This Row],[7月]:[9月]])</f>
        <v>0</v>
      </c>
      <c r="AB645" s="41"/>
      <c r="AC645" s="42"/>
      <c r="AD645" s="42">
        <f>IF(テーブル22[[#This Row],[1-6月残高]]=0,テーブル22[[#This Row],[7-9月計]]-テーブル22[[#This Row],[入金額3]],IF(テーブル22[[#This Row],[1-6月残高]]&gt;0,テーブル22[[#This Row],[1-6月残高]]+テーブル22[[#This Row],[7-9月計]]-テーブル22[[#This Row],[入金額3]]))</f>
        <v>8625</v>
      </c>
      <c r="AE645" s="42"/>
      <c r="AF645" s="42"/>
      <c r="AG645" s="42"/>
      <c r="AH645" s="42">
        <f>SUM(テーブル22[[#This Row],[10月]:[12月]])</f>
        <v>0</v>
      </c>
      <c r="AI645" s="41"/>
      <c r="AJ645" s="42"/>
      <c r="AK645" s="42">
        <f>IF(テーブル22[[#This Row],[1-9月残高]]=0,テーブル22[[#This Row],[10-12月計]]-テーブル22[[#This Row],[入金額4]],IF(テーブル22[[#This Row],[1-9月残高]]&gt;0,テーブル22[[#This Row],[1-9月残高]]+テーブル22[[#This Row],[10-12月計]]-テーブル22[[#This Row],[入金額4]]))</f>
        <v>8625</v>
      </c>
      <c r="AL645" s="42">
        <f>SUM(テーブル22[[#This Row],[1-3月計]],テーブル22[[#This Row],[4-6月計]],テーブル22[[#This Row],[7-9月計]],テーブル22[[#This Row],[10-12月計]]-テーブル22[[#This Row],[入金合計]])</f>
        <v>8625</v>
      </c>
      <c r="AM645" s="42">
        <f>SUM(テーブル22[[#This Row],[入金額]],テーブル22[[#This Row],[入金額2]],テーブル22[[#This Row],[入金額3]],テーブル22[[#This Row],[入金額4]])</f>
        <v>8550</v>
      </c>
      <c r="AN645" s="38">
        <f t="shared" si="9"/>
        <v>17175</v>
      </c>
    </row>
    <row r="646" spans="1:40" hidden="1" x14ac:dyDescent="0.15">
      <c r="A646" s="43">
        <v>4207</v>
      </c>
      <c r="B646" s="38"/>
      <c r="C646" s="43"/>
      <c r="D646" s="80" t="s">
        <v>1779</v>
      </c>
      <c r="E646" s="37" t="s">
        <v>1770</v>
      </c>
      <c r="F646" s="37" t="s">
        <v>1771</v>
      </c>
      <c r="G646" s="37" t="s">
        <v>1780</v>
      </c>
      <c r="H646" s="37"/>
      <c r="I646" s="38" t="s">
        <v>1890</v>
      </c>
      <c r="J646" s="39">
        <v>3765</v>
      </c>
      <c r="K646" s="39">
        <v>510</v>
      </c>
      <c r="L646" s="39">
        <v>2400</v>
      </c>
      <c r="M646" s="44">
        <f>SUM(テーブル22[[#This Row],[1月]:[3月]])</f>
        <v>6675</v>
      </c>
      <c r="N646" s="41">
        <v>41394</v>
      </c>
      <c r="O646" s="39">
        <v>6675</v>
      </c>
      <c r="P64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6" s="42">
        <v>2580</v>
      </c>
      <c r="R646" s="42">
        <v>1680</v>
      </c>
      <c r="S646" s="42">
        <v>2955</v>
      </c>
      <c r="T646" s="42">
        <f>SUM(テーブル22[[#This Row],[4月]:[6月]])</f>
        <v>7215</v>
      </c>
      <c r="U646" s="41"/>
      <c r="V646" s="42"/>
      <c r="W646" s="42">
        <f>IF(テーブル22[[#This Row],[1-3月残高]]="",テーブル22[[#This Row],[4-6月計]]-テーブル22[[#This Row],[入金額2]],IF(テーブル22[[#This Row],[1-3月残高]]&gt;0,テーブル22[[#This Row],[1-3月残高]]+テーブル22[[#This Row],[4-6月計]]-テーブル22[[#This Row],[入金額2]]))</f>
        <v>7215</v>
      </c>
      <c r="X646" s="42"/>
      <c r="Y646" s="42"/>
      <c r="Z646" s="42"/>
      <c r="AA646" s="42">
        <f>SUM(テーブル22[[#This Row],[7月]:[9月]])</f>
        <v>0</v>
      </c>
      <c r="AB646" s="41"/>
      <c r="AC646" s="42"/>
      <c r="AD646" s="42">
        <f>IF(テーブル22[[#This Row],[1-6月残高]]=0,テーブル22[[#This Row],[7-9月計]]-テーブル22[[#This Row],[入金額3]],IF(テーブル22[[#This Row],[1-6月残高]]&gt;0,テーブル22[[#This Row],[1-6月残高]]+テーブル22[[#This Row],[7-9月計]]-テーブル22[[#This Row],[入金額3]]))</f>
        <v>7215</v>
      </c>
      <c r="AE646" s="42"/>
      <c r="AF646" s="42"/>
      <c r="AG646" s="42"/>
      <c r="AH646" s="42">
        <f>SUM(テーブル22[[#This Row],[10月]:[12月]])</f>
        <v>0</v>
      </c>
      <c r="AI646" s="41"/>
      <c r="AJ646" s="42"/>
      <c r="AK646" s="42">
        <f>IF(テーブル22[[#This Row],[1-9月残高]]=0,テーブル22[[#This Row],[10-12月計]]-テーブル22[[#This Row],[入金額4]],IF(テーブル22[[#This Row],[1-9月残高]]&gt;0,テーブル22[[#This Row],[1-9月残高]]+テーブル22[[#This Row],[10-12月計]]-テーブル22[[#This Row],[入金額4]]))</f>
        <v>7215</v>
      </c>
      <c r="AL646" s="42">
        <f>SUM(テーブル22[[#This Row],[1-3月計]],テーブル22[[#This Row],[4-6月計]],テーブル22[[#This Row],[7-9月計]],テーブル22[[#This Row],[10-12月計]]-テーブル22[[#This Row],[入金合計]])</f>
        <v>7215</v>
      </c>
      <c r="AM646" s="42">
        <f>SUM(テーブル22[[#This Row],[入金額]],テーブル22[[#This Row],[入金額2]],テーブル22[[#This Row],[入金額3]],テーブル22[[#This Row],[入金額4]])</f>
        <v>6675</v>
      </c>
      <c r="AN646" s="38">
        <f t="shared" si="9"/>
        <v>13890</v>
      </c>
    </row>
    <row r="647" spans="1:40" hidden="1" x14ac:dyDescent="0.15">
      <c r="A647" s="43">
        <v>4208</v>
      </c>
      <c r="B647" s="38"/>
      <c r="C647" s="43"/>
      <c r="D647" s="80" t="s">
        <v>1781</v>
      </c>
      <c r="E647" s="37" t="s">
        <v>1770</v>
      </c>
      <c r="F647" s="37" t="s">
        <v>1771</v>
      </c>
      <c r="G647" s="37" t="s">
        <v>1782</v>
      </c>
      <c r="H647" s="37"/>
      <c r="I647" s="38" t="s">
        <v>1890</v>
      </c>
      <c r="J647" s="39">
        <v>1935</v>
      </c>
      <c r="K647" s="39">
        <v>1515</v>
      </c>
      <c r="L647" s="39">
        <v>1680</v>
      </c>
      <c r="M647" s="44">
        <f>SUM(テーブル22[[#This Row],[1月]:[3月]])</f>
        <v>5130</v>
      </c>
      <c r="N647" s="41">
        <v>41394</v>
      </c>
      <c r="O647" s="39">
        <v>5130</v>
      </c>
      <c r="P64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7" s="42">
        <v>1860</v>
      </c>
      <c r="R647" s="42">
        <v>2205</v>
      </c>
      <c r="S647" s="42">
        <v>1890</v>
      </c>
      <c r="T647" s="42">
        <f>SUM(テーブル22[[#This Row],[4月]:[6月]])</f>
        <v>5955</v>
      </c>
      <c r="U647" s="41"/>
      <c r="V647" s="42"/>
      <c r="W647" s="42">
        <f>IF(テーブル22[[#This Row],[1-3月残高]]="",テーブル22[[#This Row],[4-6月計]]-テーブル22[[#This Row],[入金額2]],IF(テーブル22[[#This Row],[1-3月残高]]&gt;0,テーブル22[[#This Row],[1-3月残高]]+テーブル22[[#This Row],[4-6月計]]-テーブル22[[#This Row],[入金額2]]))</f>
        <v>5955</v>
      </c>
      <c r="X647" s="42"/>
      <c r="Y647" s="42"/>
      <c r="Z647" s="42"/>
      <c r="AA647" s="42">
        <f>SUM(テーブル22[[#This Row],[7月]:[9月]])</f>
        <v>0</v>
      </c>
      <c r="AB647" s="41"/>
      <c r="AC647" s="42"/>
      <c r="AD647" s="42">
        <f>IF(テーブル22[[#This Row],[1-6月残高]]=0,テーブル22[[#This Row],[7-9月計]]-テーブル22[[#This Row],[入金額3]],IF(テーブル22[[#This Row],[1-6月残高]]&gt;0,テーブル22[[#This Row],[1-6月残高]]+テーブル22[[#This Row],[7-9月計]]-テーブル22[[#This Row],[入金額3]]))</f>
        <v>5955</v>
      </c>
      <c r="AE647" s="42"/>
      <c r="AF647" s="42"/>
      <c r="AG647" s="42"/>
      <c r="AH647" s="42">
        <f>SUM(テーブル22[[#This Row],[10月]:[12月]])</f>
        <v>0</v>
      </c>
      <c r="AI647" s="41"/>
      <c r="AJ647" s="42"/>
      <c r="AK647" s="42">
        <f>IF(テーブル22[[#This Row],[1-9月残高]]=0,テーブル22[[#This Row],[10-12月計]]-テーブル22[[#This Row],[入金額4]],IF(テーブル22[[#This Row],[1-9月残高]]&gt;0,テーブル22[[#This Row],[1-9月残高]]+テーブル22[[#This Row],[10-12月計]]-テーブル22[[#This Row],[入金額4]]))</f>
        <v>5955</v>
      </c>
      <c r="AL647" s="42">
        <f>SUM(テーブル22[[#This Row],[1-3月計]],テーブル22[[#This Row],[4-6月計]],テーブル22[[#This Row],[7-9月計]],テーブル22[[#This Row],[10-12月計]]-テーブル22[[#This Row],[入金合計]])</f>
        <v>5955</v>
      </c>
      <c r="AM647" s="42">
        <f>SUM(テーブル22[[#This Row],[入金額]],テーブル22[[#This Row],[入金額2]],テーブル22[[#This Row],[入金額3]],テーブル22[[#This Row],[入金額4]])</f>
        <v>5130</v>
      </c>
      <c r="AN647" s="38">
        <f t="shared" si="9"/>
        <v>11085</v>
      </c>
    </row>
    <row r="648" spans="1:40" hidden="1" x14ac:dyDescent="0.15">
      <c r="A648" s="43">
        <v>4209</v>
      </c>
      <c r="B648" s="38"/>
      <c r="C648" s="43"/>
      <c r="D648" s="80" t="s">
        <v>1783</v>
      </c>
      <c r="E648" s="37" t="s">
        <v>1770</v>
      </c>
      <c r="F648" s="37" t="s">
        <v>1771</v>
      </c>
      <c r="G648" s="37" t="s">
        <v>1784</v>
      </c>
      <c r="H648" s="37"/>
      <c r="I648" s="38" t="s">
        <v>1890</v>
      </c>
      <c r="J648" s="39">
        <v>19725</v>
      </c>
      <c r="K648" s="39">
        <v>8310</v>
      </c>
      <c r="L648" s="39">
        <v>7635</v>
      </c>
      <c r="M648" s="44">
        <f>SUM(テーブル22[[#This Row],[1月]:[3月]])</f>
        <v>35670</v>
      </c>
      <c r="N648" s="41">
        <v>41394</v>
      </c>
      <c r="O648" s="39">
        <v>35670</v>
      </c>
      <c r="P64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8" s="42">
        <v>12060</v>
      </c>
      <c r="R648" s="42">
        <v>11325</v>
      </c>
      <c r="S648" s="42">
        <v>12975</v>
      </c>
      <c r="T648" s="42">
        <f>SUM(テーブル22[[#This Row],[4月]:[6月]])</f>
        <v>36360</v>
      </c>
      <c r="U648" s="41"/>
      <c r="V648" s="42"/>
      <c r="W648" s="42">
        <f>IF(テーブル22[[#This Row],[1-3月残高]]="",テーブル22[[#This Row],[4-6月計]]-テーブル22[[#This Row],[入金額2]],IF(テーブル22[[#This Row],[1-3月残高]]&gt;0,テーブル22[[#This Row],[1-3月残高]]+テーブル22[[#This Row],[4-6月計]]-テーブル22[[#This Row],[入金額2]]))</f>
        <v>36360</v>
      </c>
      <c r="X648" s="42"/>
      <c r="Y648" s="42"/>
      <c r="Z648" s="42"/>
      <c r="AA648" s="42">
        <f>SUM(テーブル22[[#This Row],[7月]:[9月]])</f>
        <v>0</v>
      </c>
      <c r="AB648" s="41"/>
      <c r="AC648" s="42"/>
      <c r="AD648" s="42">
        <f>IF(テーブル22[[#This Row],[1-6月残高]]=0,テーブル22[[#This Row],[7-9月計]]-テーブル22[[#This Row],[入金額3]],IF(テーブル22[[#This Row],[1-6月残高]]&gt;0,テーブル22[[#This Row],[1-6月残高]]+テーブル22[[#This Row],[7-9月計]]-テーブル22[[#This Row],[入金額3]]))</f>
        <v>36360</v>
      </c>
      <c r="AE648" s="42"/>
      <c r="AF648" s="42"/>
      <c r="AG648" s="42"/>
      <c r="AH648" s="42">
        <f>SUM(テーブル22[[#This Row],[10月]:[12月]])</f>
        <v>0</v>
      </c>
      <c r="AI648" s="41"/>
      <c r="AJ648" s="42"/>
      <c r="AK648" s="42">
        <f>IF(テーブル22[[#This Row],[1-9月残高]]=0,テーブル22[[#This Row],[10-12月計]]-テーブル22[[#This Row],[入金額4]],IF(テーブル22[[#This Row],[1-9月残高]]&gt;0,テーブル22[[#This Row],[1-9月残高]]+テーブル22[[#This Row],[10-12月計]]-テーブル22[[#This Row],[入金額4]]))</f>
        <v>36360</v>
      </c>
      <c r="AL648" s="42">
        <f>SUM(テーブル22[[#This Row],[1-3月計]],テーブル22[[#This Row],[4-6月計]],テーブル22[[#This Row],[7-9月計]],テーブル22[[#This Row],[10-12月計]]-テーブル22[[#This Row],[入金合計]])</f>
        <v>36360</v>
      </c>
      <c r="AM648" s="42">
        <f>SUM(テーブル22[[#This Row],[入金額]],テーブル22[[#This Row],[入金額2]],テーブル22[[#This Row],[入金額3]],テーブル22[[#This Row],[入金額4]])</f>
        <v>35670</v>
      </c>
      <c r="AN648" s="38">
        <f t="shared" si="9"/>
        <v>72030</v>
      </c>
    </row>
    <row r="649" spans="1:40" hidden="1" x14ac:dyDescent="0.15">
      <c r="A649" s="43">
        <v>4210</v>
      </c>
      <c r="B649" s="38"/>
      <c r="C649" s="43"/>
      <c r="D649" s="80" t="s">
        <v>1785</v>
      </c>
      <c r="E649" s="37" t="s">
        <v>1770</v>
      </c>
      <c r="F649" s="37" t="s">
        <v>1771</v>
      </c>
      <c r="G649" s="37" t="s">
        <v>1786</v>
      </c>
      <c r="H649" s="37"/>
      <c r="I649" s="38" t="s">
        <v>1890</v>
      </c>
      <c r="J649" s="39">
        <v>1140</v>
      </c>
      <c r="K649" s="39">
        <v>315</v>
      </c>
      <c r="L649" s="39">
        <v>270</v>
      </c>
      <c r="M649" s="44">
        <f>SUM(テーブル22[[#This Row],[1月]:[3月]])</f>
        <v>1725</v>
      </c>
      <c r="N649" s="41">
        <v>41394</v>
      </c>
      <c r="O649" s="39">
        <v>1725</v>
      </c>
      <c r="P64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49" s="42">
        <v>780</v>
      </c>
      <c r="R649" s="42">
        <v>300</v>
      </c>
      <c r="S649" s="42">
        <v>510</v>
      </c>
      <c r="T649" s="42">
        <f>SUM(テーブル22[[#This Row],[4月]:[6月]])</f>
        <v>1590</v>
      </c>
      <c r="U649" s="41"/>
      <c r="V649" s="42"/>
      <c r="W649" s="42">
        <f>IF(テーブル22[[#This Row],[1-3月残高]]="",テーブル22[[#This Row],[4-6月計]]-テーブル22[[#This Row],[入金額2]],IF(テーブル22[[#This Row],[1-3月残高]]&gt;0,テーブル22[[#This Row],[1-3月残高]]+テーブル22[[#This Row],[4-6月計]]-テーブル22[[#This Row],[入金額2]]))</f>
        <v>1590</v>
      </c>
      <c r="X649" s="42"/>
      <c r="Y649" s="42"/>
      <c r="Z649" s="42"/>
      <c r="AA649" s="42">
        <f>SUM(テーブル22[[#This Row],[7月]:[9月]])</f>
        <v>0</v>
      </c>
      <c r="AB649" s="41"/>
      <c r="AC649" s="42"/>
      <c r="AD649" s="42">
        <f>IF(テーブル22[[#This Row],[1-6月残高]]=0,テーブル22[[#This Row],[7-9月計]]-テーブル22[[#This Row],[入金額3]],IF(テーブル22[[#This Row],[1-6月残高]]&gt;0,テーブル22[[#This Row],[1-6月残高]]+テーブル22[[#This Row],[7-9月計]]-テーブル22[[#This Row],[入金額3]]))</f>
        <v>1590</v>
      </c>
      <c r="AE649" s="42"/>
      <c r="AF649" s="42"/>
      <c r="AG649" s="42"/>
      <c r="AH649" s="42">
        <f>SUM(テーブル22[[#This Row],[10月]:[12月]])</f>
        <v>0</v>
      </c>
      <c r="AI649" s="41"/>
      <c r="AJ649" s="42"/>
      <c r="AK649" s="42">
        <f>IF(テーブル22[[#This Row],[1-9月残高]]=0,テーブル22[[#This Row],[10-12月計]]-テーブル22[[#This Row],[入金額4]],IF(テーブル22[[#This Row],[1-9月残高]]&gt;0,テーブル22[[#This Row],[1-9月残高]]+テーブル22[[#This Row],[10-12月計]]-テーブル22[[#This Row],[入金額4]]))</f>
        <v>1590</v>
      </c>
      <c r="AL649" s="42">
        <f>SUM(テーブル22[[#This Row],[1-3月計]],テーブル22[[#This Row],[4-6月計]],テーブル22[[#This Row],[7-9月計]],テーブル22[[#This Row],[10-12月計]]-テーブル22[[#This Row],[入金合計]])</f>
        <v>1590</v>
      </c>
      <c r="AM649" s="42">
        <f>SUM(テーブル22[[#This Row],[入金額]],テーブル22[[#This Row],[入金額2]],テーブル22[[#This Row],[入金額3]],テーブル22[[#This Row],[入金額4]])</f>
        <v>1725</v>
      </c>
      <c r="AN649" s="38">
        <f t="shared" si="9"/>
        <v>3315</v>
      </c>
    </row>
    <row r="650" spans="1:40" hidden="1" x14ac:dyDescent="0.15">
      <c r="A650" s="43">
        <v>4211</v>
      </c>
      <c r="B650" s="38"/>
      <c r="C650" s="43"/>
      <c r="D650" s="80" t="s">
        <v>1787</v>
      </c>
      <c r="E650" s="37" t="s">
        <v>1770</v>
      </c>
      <c r="F650" s="37" t="s">
        <v>1771</v>
      </c>
      <c r="G650" s="37" t="s">
        <v>1788</v>
      </c>
      <c r="H650" s="37"/>
      <c r="I650" s="38" t="s">
        <v>1890</v>
      </c>
      <c r="J650" s="39">
        <v>2100</v>
      </c>
      <c r="K650" s="39">
        <v>1395</v>
      </c>
      <c r="L650" s="39">
        <v>675</v>
      </c>
      <c r="M650" s="44">
        <f>SUM(テーブル22[[#This Row],[1月]:[3月]])</f>
        <v>4170</v>
      </c>
      <c r="N650" s="41">
        <v>41394</v>
      </c>
      <c r="O650" s="39">
        <v>4170</v>
      </c>
      <c r="P65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0" s="42">
        <v>1800</v>
      </c>
      <c r="R650" s="42">
        <v>960</v>
      </c>
      <c r="S650" s="42">
        <v>1485</v>
      </c>
      <c r="T650" s="42">
        <f>SUM(テーブル22[[#This Row],[4月]:[6月]])</f>
        <v>4245</v>
      </c>
      <c r="U650" s="41"/>
      <c r="V650" s="42"/>
      <c r="W650" s="42">
        <f>IF(テーブル22[[#This Row],[1-3月残高]]="",テーブル22[[#This Row],[4-6月計]]-テーブル22[[#This Row],[入金額2]],IF(テーブル22[[#This Row],[1-3月残高]]&gt;0,テーブル22[[#This Row],[1-3月残高]]+テーブル22[[#This Row],[4-6月計]]-テーブル22[[#This Row],[入金額2]]))</f>
        <v>4245</v>
      </c>
      <c r="X650" s="42"/>
      <c r="Y650" s="42"/>
      <c r="Z650" s="42"/>
      <c r="AA650" s="42">
        <f>SUM(テーブル22[[#This Row],[7月]:[9月]])</f>
        <v>0</v>
      </c>
      <c r="AB650" s="41"/>
      <c r="AC650" s="42"/>
      <c r="AD650" s="42">
        <f>IF(テーブル22[[#This Row],[1-6月残高]]=0,テーブル22[[#This Row],[7-9月計]]-テーブル22[[#This Row],[入金額3]],IF(テーブル22[[#This Row],[1-6月残高]]&gt;0,テーブル22[[#This Row],[1-6月残高]]+テーブル22[[#This Row],[7-9月計]]-テーブル22[[#This Row],[入金額3]]))</f>
        <v>4245</v>
      </c>
      <c r="AE650" s="42"/>
      <c r="AF650" s="42"/>
      <c r="AG650" s="42"/>
      <c r="AH650" s="42">
        <f>SUM(テーブル22[[#This Row],[10月]:[12月]])</f>
        <v>0</v>
      </c>
      <c r="AI650" s="41"/>
      <c r="AJ650" s="42"/>
      <c r="AK650" s="42">
        <f>IF(テーブル22[[#This Row],[1-9月残高]]=0,テーブル22[[#This Row],[10-12月計]]-テーブル22[[#This Row],[入金額4]],IF(テーブル22[[#This Row],[1-9月残高]]&gt;0,テーブル22[[#This Row],[1-9月残高]]+テーブル22[[#This Row],[10-12月計]]-テーブル22[[#This Row],[入金額4]]))</f>
        <v>4245</v>
      </c>
      <c r="AL650" s="42">
        <f>SUM(テーブル22[[#This Row],[1-3月計]],テーブル22[[#This Row],[4-6月計]],テーブル22[[#This Row],[7-9月計]],テーブル22[[#This Row],[10-12月計]]-テーブル22[[#This Row],[入金合計]])</f>
        <v>4245</v>
      </c>
      <c r="AM650" s="42">
        <f>SUM(テーブル22[[#This Row],[入金額]],テーブル22[[#This Row],[入金額2]],テーブル22[[#This Row],[入金額3]],テーブル22[[#This Row],[入金額4]])</f>
        <v>4170</v>
      </c>
      <c r="AN650" s="38">
        <f t="shared" si="9"/>
        <v>8415</v>
      </c>
    </row>
    <row r="651" spans="1:40" hidden="1" x14ac:dyDescent="0.15">
      <c r="A651" s="43">
        <v>4212</v>
      </c>
      <c r="B651" s="38"/>
      <c r="C651" s="43"/>
      <c r="D651" s="80" t="s">
        <v>1789</v>
      </c>
      <c r="E651" s="37" t="s">
        <v>1770</v>
      </c>
      <c r="F651" s="37" t="s">
        <v>1771</v>
      </c>
      <c r="G651" s="37" t="s">
        <v>1790</v>
      </c>
      <c r="H651" s="37"/>
      <c r="I651" s="38" t="s">
        <v>1890</v>
      </c>
      <c r="J651" s="39">
        <v>11340</v>
      </c>
      <c r="K651" s="39">
        <v>5265</v>
      </c>
      <c r="L651" s="39">
        <v>6960</v>
      </c>
      <c r="M651" s="44">
        <f>SUM(テーブル22[[#This Row],[1月]:[3月]])</f>
        <v>23565</v>
      </c>
      <c r="N651" s="41">
        <v>41394</v>
      </c>
      <c r="O651" s="39">
        <v>23565</v>
      </c>
      <c r="P65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1" s="42">
        <v>7335</v>
      </c>
      <c r="R651" s="42">
        <v>7740</v>
      </c>
      <c r="S651" s="42">
        <v>8445</v>
      </c>
      <c r="T651" s="42">
        <f>SUM(テーブル22[[#This Row],[4月]:[6月]])</f>
        <v>23520</v>
      </c>
      <c r="U651" s="41"/>
      <c r="V651" s="42"/>
      <c r="W651" s="42">
        <f>IF(テーブル22[[#This Row],[1-3月残高]]="",テーブル22[[#This Row],[4-6月計]]-テーブル22[[#This Row],[入金額2]],IF(テーブル22[[#This Row],[1-3月残高]]&gt;0,テーブル22[[#This Row],[1-3月残高]]+テーブル22[[#This Row],[4-6月計]]-テーブル22[[#This Row],[入金額2]]))</f>
        <v>23520</v>
      </c>
      <c r="X651" s="42"/>
      <c r="Y651" s="42"/>
      <c r="Z651" s="42"/>
      <c r="AA651" s="42">
        <f>SUM(テーブル22[[#This Row],[7月]:[9月]])</f>
        <v>0</v>
      </c>
      <c r="AB651" s="41"/>
      <c r="AC651" s="42"/>
      <c r="AD651" s="42">
        <f>IF(テーブル22[[#This Row],[1-6月残高]]=0,テーブル22[[#This Row],[7-9月計]]-テーブル22[[#This Row],[入金額3]],IF(テーブル22[[#This Row],[1-6月残高]]&gt;0,テーブル22[[#This Row],[1-6月残高]]+テーブル22[[#This Row],[7-9月計]]-テーブル22[[#This Row],[入金額3]]))</f>
        <v>23520</v>
      </c>
      <c r="AE651" s="42"/>
      <c r="AF651" s="42"/>
      <c r="AG651" s="42"/>
      <c r="AH651" s="42">
        <f>SUM(テーブル22[[#This Row],[10月]:[12月]])</f>
        <v>0</v>
      </c>
      <c r="AI651" s="41"/>
      <c r="AJ651" s="42"/>
      <c r="AK651" s="42">
        <f>IF(テーブル22[[#This Row],[1-9月残高]]=0,テーブル22[[#This Row],[10-12月計]]-テーブル22[[#This Row],[入金額4]],IF(テーブル22[[#This Row],[1-9月残高]]&gt;0,テーブル22[[#This Row],[1-9月残高]]+テーブル22[[#This Row],[10-12月計]]-テーブル22[[#This Row],[入金額4]]))</f>
        <v>23520</v>
      </c>
      <c r="AL651" s="42">
        <f>SUM(テーブル22[[#This Row],[1-3月計]],テーブル22[[#This Row],[4-6月計]],テーブル22[[#This Row],[7-9月計]],テーブル22[[#This Row],[10-12月計]]-テーブル22[[#This Row],[入金合計]])</f>
        <v>23520</v>
      </c>
      <c r="AM651" s="42">
        <f>SUM(テーブル22[[#This Row],[入金額]],テーブル22[[#This Row],[入金額2]],テーブル22[[#This Row],[入金額3]],テーブル22[[#This Row],[入金額4]])</f>
        <v>23565</v>
      </c>
      <c r="AN651" s="38">
        <f t="shared" si="9"/>
        <v>47085</v>
      </c>
    </row>
    <row r="652" spans="1:40" hidden="1" x14ac:dyDescent="0.15">
      <c r="A652" s="43">
        <v>4213</v>
      </c>
      <c r="B652" s="38"/>
      <c r="C652" s="43"/>
      <c r="D652" s="80" t="s">
        <v>1791</v>
      </c>
      <c r="E652" s="37" t="s">
        <v>1770</v>
      </c>
      <c r="F652" s="37" t="s">
        <v>1771</v>
      </c>
      <c r="G652" s="37" t="s">
        <v>1792</v>
      </c>
      <c r="H652" s="37"/>
      <c r="I652" s="38" t="s">
        <v>1890</v>
      </c>
      <c r="J652" s="39">
        <v>4905</v>
      </c>
      <c r="K652" s="39">
        <v>2865</v>
      </c>
      <c r="L652" s="39">
        <v>2445</v>
      </c>
      <c r="M652" s="44">
        <f>SUM(テーブル22[[#This Row],[1月]:[3月]])</f>
        <v>10215</v>
      </c>
      <c r="N652" s="41">
        <v>41394</v>
      </c>
      <c r="O652" s="39">
        <v>10215</v>
      </c>
      <c r="P65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2" s="42">
        <v>1230</v>
      </c>
      <c r="R652" s="42">
        <v>1245</v>
      </c>
      <c r="S652" s="42">
        <v>2370</v>
      </c>
      <c r="T652" s="42">
        <f>SUM(テーブル22[[#This Row],[4月]:[6月]])</f>
        <v>4845</v>
      </c>
      <c r="U652" s="41"/>
      <c r="V652" s="42"/>
      <c r="W652" s="42">
        <f>IF(テーブル22[[#This Row],[1-3月残高]]="",テーブル22[[#This Row],[4-6月計]]-テーブル22[[#This Row],[入金額2]],IF(テーブル22[[#This Row],[1-3月残高]]&gt;0,テーブル22[[#This Row],[1-3月残高]]+テーブル22[[#This Row],[4-6月計]]-テーブル22[[#This Row],[入金額2]]))</f>
        <v>4845</v>
      </c>
      <c r="X652" s="42"/>
      <c r="Y652" s="42"/>
      <c r="Z652" s="42"/>
      <c r="AA652" s="42">
        <f>SUM(テーブル22[[#This Row],[7月]:[9月]])</f>
        <v>0</v>
      </c>
      <c r="AB652" s="41"/>
      <c r="AC652" s="42"/>
      <c r="AD652" s="42">
        <f>IF(テーブル22[[#This Row],[1-6月残高]]=0,テーブル22[[#This Row],[7-9月計]]-テーブル22[[#This Row],[入金額3]],IF(テーブル22[[#This Row],[1-6月残高]]&gt;0,テーブル22[[#This Row],[1-6月残高]]+テーブル22[[#This Row],[7-9月計]]-テーブル22[[#This Row],[入金額3]]))</f>
        <v>4845</v>
      </c>
      <c r="AE652" s="42"/>
      <c r="AF652" s="42"/>
      <c r="AG652" s="42"/>
      <c r="AH652" s="42">
        <f>SUM(テーブル22[[#This Row],[10月]:[12月]])</f>
        <v>0</v>
      </c>
      <c r="AI652" s="41"/>
      <c r="AJ652" s="42"/>
      <c r="AK652" s="42">
        <f>IF(テーブル22[[#This Row],[1-9月残高]]=0,テーブル22[[#This Row],[10-12月計]]-テーブル22[[#This Row],[入金額4]],IF(テーブル22[[#This Row],[1-9月残高]]&gt;0,テーブル22[[#This Row],[1-9月残高]]+テーブル22[[#This Row],[10-12月計]]-テーブル22[[#This Row],[入金額4]]))</f>
        <v>4845</v>
      </c>
      <c r="AL652" s="42">
        <f>SUM(テーブル22[[#This Row],[1-3月計]],テーブル22[[#This Row],[4-6月計]],テーブル22[[#This Row],[7-9月計]],テーブル22[[#This Row],[10-12月計]]-テーブル22[[#This Row],[入金合計]])</f>
        <v>4845</v>
      </c>
      <c r="AM652" s="42">
        <f>SUM(テーブル22[[#This Row],[入金額]],テーブル22[[#This Row],[入金額2]],テーブル22[[#This Row],[入金額3]],テーブル22[[#This Row],[入金額4]])</f>
        <v>10215</v>
      </c>
      <c r="AN652" s="38">
        <f t="shared" si="9"/>
        <v>15060</v>
      </c>
    </row>
    <row r="653" spans="1:40" hidden="1" x14ac:dyDescent="0.15">
      <c r="A653" s="43">
        <v>4214</v>
      </c>
      <c r="B653" s="38"/>
      <c r="C653" s="43"/>
      <c r="D653" s="80" t="s">
        <v>1793</v>
      </c>
      <c r="E653" s="37" t="s">
        <v>1770</v>
      </c>
      <c r="F653" s="37" t="s">
        <v>1771</v>
      </c>
      <c r="G653" s="37" t="s">
        <v>1794</v>
      </c>
      <c r="H653" s="37"/>
      <c r="I653" s="38" t="s">
        <v>1890</v>
      </c>
      <c r="J653" s="39">
        <v>1410</v>
      </c>
      <c r="K653" s="39">
        <v>1140</v>
      </c>
      <c r="L653" s="39">
        <v>360</v>
      </c>
      <c r="M653" s="44">
        <f>SUM(テーブル22[[#This Row],[1月]:[3月]])</f>
        <v>2910</v>
      </c>
      <c r="N653" s="41">
        <v>41394</v>
      </c>
      <c r="O653" s="39">
        <v>2910</v>
      </c>
      <c r="P65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3" s="42">
        <v>390</v>
      </c>
      <c r="R653" s="42">
        <v>675</v>
      </c>
      <c r="S653" s="42">
        <v>420</v>
      </c>
      <c r="T653" s="42">
        <f>SUM(テーブル22[[#This Row],[4月]:[6月]])</f>
        <v>1485</v>
      </c>
      <c r="U653" s="41"/>
      <c r="V653" s="42"/>
      <c r="W653" s="42">
        <f>IF(テーブル22[[#This Row],[1-3月残高]]="",テーブル22[[#This Row],[4-6月計]]-テーブル22[[#This Row],[入金額2]],IF(テーブル22[[#This Row],[1-3月残高]]&gt;0,テーブル22[[#This Row],[1-3月残高]]+テーブル22[[#This Row],[4-6月計]]-テーブル22[[#This Row],[入金額2]]))</f>
        <v>1485</v>
      </c>
      <c r="X653" s="42"/>
      <c r="Y653" s="42"/>
      <c r="Z653" s="42"/>
      <c r="AA653" s="42">
        <f>SUM(テーブル22[[#This Row],[7月]:[9月]])</f>
        <v>0</v>
      </c>
      <c r="AB653" s="41"/>
      <c r="AC653" s="42"/>
      <c r="AD653" s="42">
        <f>IF(テーブル22[[#This Row],[1-6月残高]]=0,テーブル22[[#This Row],[7-9月計]]-テーブル22[[#This Row],[入金額3]],IF(テーブル22[[#This Row],[1-6月残高]]&gt;0,テーブル22[[#This Row],[1-6月残高]]+テーブル22[[#This Row],[7-9月計]]-テーブル22[[#This Row],[入金額3]]))</f>
        <v>1485</v>
      </c>
      <c r="AE653" s="42"/>
      <c r="AF653" s="42"/>
      <c r="AG653" s="42"/>
      <c r="AH653" s="42">
        <f>SUM(テーブル22[[#This Row],[10月]:[12月]])</f>
        <v>0</v>
      </c>
      <c r="AI653" s="41"/>
      <c r="AJ653" s="42"/>
      <c r="AK653" s="42">
        <f>IF(テーブル22[[#This Row],[1-9月残高]]=0,テーブル22[[#This Row],[10-12月計]]-テーブル22[[#This Row],[入金額4]],IF(テーブル22[[#This Row],[1-9月残高]]&gt;0,テーブル22[[#This Row],[1-9月残高]]+テーブル22[[#This Row],[10-12月計]]-テーブル22[[#This Row],[入金額4]]))</f>
        <v>1485</v>
      </c>
      <c r="AL653" s="42">
        <f>SUM(テーブル22[[#This Row],[1-3月計]],テーブル22[[#This Row],[4-6月計]],テーブル22[[#This Row],[7-9月計]],テーブル22[[#This Row],[10-12月計]]-テーブル22[[#This Row],[入金合計]])</f>
        <v>1485</v>
      </c>
      <c r="AM653" s="42">
        <f>SUM(テーブル22[[#This Row],[入金額]],テーブル22[[#This Row],[入金額2]],テーブル22[[#This Row],[入金額3]],テーブル22[[#This Row],[入金額4]])</f>
        <v>2910</v>
      </c>
      <c r="AN653" s="38">
        <f t="shared" si="9"/>
        <v>4395</v>
      </c>
    </row>
    <row r="654" spans="1:40" hidden="1" x14ac:dyDescent="0.15">
      <c r="A654" s="43">
        <v>4215</v>
      </c>
      <c r="B654" s="38"/>
      <c r="C654" s="43"/>
      <c r="D654" s="80" t="s">
        <v>1795</v>
      </c>
      <c r="E654" s="37" t="s">
        <v>1770</v>
      </c>
      <c r="F654" s="37" t="s">
        <v>1771</v>
      </c>
      <c r="G654" s="37" t="s">
        <v>1796</v>
      </c>
      <c r="H654" s="37"/>
      <c r="I654" s="38" t="s">
        <v>1890</v>
      </c>
      <c r="J654" s="39">
        <v>4770</v>
      </c>
      <c r="K654" s="39">
        <v>1500</v>
      </c>
      <c r="L654" s="39">
        <v>1725</v>
      </c>
      <c r="M654" s="44">
        <f>SUM(テーブル22[[#This Row],[1月]:[3月]])</f>
        <v>7995</v>
      </c>
      <c r="N654" s="41">
        <v>41394</v>
      </c>
      <c r="O654" s="39">
        <v>7995</v>
      </c>
      <c r="P65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4" s="42">
        <v>1575</v>
      </c>
      <c r="R654" s="42">
        <v>2865</v>
      </c>
      <c r="S654" s="42">
        <v>2280</v>
      </c>
      <c r="T654" s="42">
        <f>SUM(テーブル22[[#This Row],[4月]:[6月]])</f>
        <v>6720</v>
      </c>
      <c r="U654" s="41"/>
      <c r="V654" s="42"/>
      <c r="W654" s="42">
        <f>IF(テーブル22[[#This Row],[1-3月残高]]="",テーブル22[[#This Row],[4-6月計]]-テーブル22[[#This Row],[入金額2]],IF(テーブル22[[#This Row],[1-3月残高]]&gt;0,テーブル22[[#This Row],[1-3月残高]]+テーブル22[[#This Row],[4-6月計]]-テーブル22[[#This Row],[入金額2]]))</f>
        <v>6720</v>
      </c>
      <c r="X654" s="42"/>
      <c r="Y654" s="42"/>
      <c r="Z654" s="42"/>
      <c r="AA654" s="42">
        <f>SUM(テーブル22[[#This Row],[7月]:[9月]])</f>
        <v>0</v>
      </c>
      <c r="AB654" s="41"/>
      <c r="AC654" s="42"/>
      <c r="AD654" s="42">
        <f>IF(テーブル22[[#This Row],[1-6月残高]]=0,テーブル22[[#This Row],[7-9月計]]-テーブル22[[#This Row],[入金額3]],IF(テーブル22[[#This Row],[1-6月残高]]&gt;0,テーブル22[[#This Row],[1-6月残高]]+テーブル22[[#This Row],[7-9月計]]-テーブル22[[#This Row],[入金額3]]))</f>
        <v>6720</v>
      </c>
      <c r="AE654" s="42"/>
      <c r="AF654" s="42"/>
      <c r="AG654" s="42"/>
      <c r="AH654" s="42">
        <f>SUM(テーブル22[[#This Row],[10月]:[12月]])</f>
        <v>0</v>
      </c>
      <c r="AI654" s="41"/>
      <c r="AJ654" s="42"/>
      <c r="AK654" s="42">
        <f>IF(テーブル22[[#This Row],[1-9月残高]]=0,テーブル22[[#This Row],[10-12月計]]-テーブル22[[#This Row],[入金額4]],IF(テーブル22[[#This Row],[1-9月残高]]&gt;0,テーブル22[[#This Row],[1-9月残高]]+テーブル22[[#This Row],[10-12月計]]-テーブル22[[#This Row],[入金額4]]))</f>
        <v>6720</v>
      </c>
      <c r="AL654" s="42">
        <f>SUM(テーブル22[[#This Row],[1-3月計]],テーブル22[[#This Row],[4-6月計]],テーブル22[[#This Row],[7-9月計]],テーブル22[[#This Row],[10-12月計]]-テーブル22[[#This Row],[入金合計]])</f>
        <v>6720</v>
      </c>
      <c r="AM654" s="42">
        <f>SUM(テーブル22[[#This Row],[入金額]],テーブル22[[#This Row],[入金額2]],テーブル22[[#This Row],[入金額3]],テーブル22[[#This Row],[入金額4]])</f>
        <v>7995</v>
      </c>
      <c r="AN654" s="38">
        <f t="shared" si="9"/>
        <v>14715</v>
      </c>
    </row>
    <row r="655" spans="1:40" hidden="1" x14ac:dyDescent="0.15">
      <c r="A655" s="43">
        <v>4216</v>
      </c>
      <c r="B655" s="38"/>
      <c r="C655" s="43"/>
      <c r="D655" s="80" t="s">
        <v>1797</v>
      </c>
      <c r="E655" s="37" t="s">
        <v>1770</v>
      </c>
      <c r="F655" s="37" t="s">
        <v>1771</v>
      </c>
      <c r="G655" s="37" t="s">
        <v>1798</v>
      </c>
      <c r="H655" s="37"/>
      <c r="I655" s="38" t="s">
        <v>1890</v>
      </c>
      <c r="J655" s="39">
        <v>5145</v>
      </c>
      <c r="K655" s="39">
        <v>2580</v>
      </c>
      <c r="L655" s="39">
        <v>1605</v>
      </c>
      <c r="M655" s="44">
        <f>SUM(テーブル22[[#This Row],[1月]:[3月]])</f>
        <v>9330</v>
      </c>
      <c r="N655" s="41">
        <v>41394</v>
      </c>
      <c r="O655" s="39">
        <v>9330</v>
      </c>
      <c r="P65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5" s="42">
        <v>3660</v>
      </c>
      <c r="R655" s="42">
        <v>2445</v>
      </c>
      <c r="S655" s="42">
        <v>2430</v>
      </c>
      <c r="T655" s="42">
        <f>SUM(テーブル22[[#This Row],[4月]:[6月]])</f>
        <v>8535</v>
      </c>
      <c r="U655" s="41"/>
      <c r="V655" s="42"/>
      <c r="W655" s="42">
        <f>IF(テーブル22[[#This Row],[1-3月残高]]="",テーブル22[[#This Row],[4-6月計]]-テーブル22[[#This Row],[入金額2]],IF(テーブル22[[#This Row],[1-3月残高]]&gt;0,テーブル22[[#This Row],[1-3月残高]]+テーブル22[[#This Row],[4-6月計]]-テーブル22[[#This Row],[入金額2]]))</f>
        <v>8535</v>
      </c>
      <c r="X655" s="42"/>
      <c r="Y655" s="42"/>
      <c r="Z655" s="42"/>
      <c r="AA655" s="42">
        <f>SUM(テーブル22[[#This Row],[7月]:[9月]])</f>
        <v>0</v>
      </c>
      <c r="AB655" s="41"/>
      <c r="AC655" s="42"/>
      <c r="AD655" s="42">
        <f>IF(テーブル22[[#This Row],[1-6月残高]]=0,テーブル22[[#This Row],[7-9月計]]-テーブル22[[#This Row],[入金額3]],IF(テーブル22[[#This Row],[1-6月残高]]&gt;0,テーブル22[[#This Row],[1-6月残高]]+テーブル22[[#This Row],[7-9月計]]-テーブル22[[#This Row],[入金額3]]))</f>
        <v>8535</v>
      </c>
      <c r="AE655" s="42"/>
      <c r="AF655" s="42"/>
      <c r="AG655" s="42"/>
      <c r="AH655" s="42">
        <f>SUM(テーブル22[[#This Row],[10月]:[12月]])</f>
        <v>0</v>
      </c>
      <c r="AI655" s="41"/>
      <c r="AJ655" s="42"/>
      <c r="AK655" s="42">
        <f>IF(テーブル22[[#This Row],[1-9月残高]]=0,テーブル22[[#This Row],[10-12月計]]-テーブル22[[#This Row],[入金額4]],IF(テーブル22[[#This Row],[1-9月残高]]&gt;0,テーブル22[[#This Row],[1-9月残高]]+テーブル22[[#This Row],[10-12月計]]-テーブル22[[#This Row],[入金額4]]))</f>
        <v>8535</v>
      </c>
      <c r="AL655" s="42">
        <f>SUM(テーブル22[[#This Row],[1-3月計]],テーブル22[[#This Row],[4-6月計]],テーブル22[[#This Row],[7-9月計]],テーブル22[[#This Row],[10-12月計]]-テーブル22[[#This Row],[入金合計]])</f>
        <v>8535</v>
      </c>
      <c r="AM655" s="42">
        <f>SUM(テーブル22[[#This Row],[入金額]],テーブル22[[#This Row],[入金額2]],テーブル22[[#This Row],[入金額3]],テーブル22[[#This Row],[入金額4]])</f>
        <v>9330</v>
      </c>
      <c r="AN655" s="38">
        <f t="shared" si="9"/>
        <v>17865</v>
      </c>
    </row>
    <row r="656" spans="1:40" hidden="1" x14ac:dyDescent="0.15">
      <c r="A656" s="43">
        <v>4217</v>
      </c>
      <c r="B656" s="38"/>
      <c r="C656" s="43"/>
      <c r="D656" s="81" t="s">
        <v>1799</v>
      </c>
      <c r="E656" s="37" t="s">
        <v>1770</v>
      </c>
      <c r="F656" s="37" t="s">
        <v>1771</v>
      </c>
      <c r="G656" s="37" t="s">
        <v>270</v>
      </c>
      <c r="H656" s="37"/>
      <c r="I656" s="38"/>
      <c r="J656" s="39">
        <v>0</v>
      </c>
      <c r="K656" s="39">
        <v>0</v>
      </c>
      <c r="L656" s="39">
        <v>0</v>
      </c>
      <c r="M656" s="44">
        <f>SUM(テーブル22[[#This Row],[1月]:[3月]])</f>
        <v>0</v>
      </c>
      <c r="N656" s="41"/>
      <c r="O656" s="39"/>
      <c r="P65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6" s="42">
        <v>0</v>
      </c>
      <c r="R656" s="42">
        <v>0</v>
      </c>
      <c r="S656" s="42">
        <v>0</v>
      </c>
      <c r="T656" s="42">
        <f>SUM(テーブル22[[#This Row],[4月]:[6月]])</f>
        <v>0</v>
      </c>
      <c r="U656" s="41"/>
      <c r="V656" s="42"/>
      <c r="W656" s="42">
        <f>IF(テーブル22[[#This Row],[1-3月残高]]="",テーブル22[[#This Row],[4-6月計]]-テーブル22[[#This Row],[入金額2]],IF(テーブル22[[#This Row],[1-3月残高]]&gt;0,テーブル22[[#This Row],[1-3月残高]]+テーブル22[[#This Row],[4-6月計]]-テーブル22[[#This Row],[入金額2]]))</f>
        <v>0</v>
      </c>
      <c r="X656" s="42"/>
      <c r="Y656" s="42"/>
      <c r="Z656" s="42"/>
      <c r="AA656" s="42">
        <f>SUM(テーブル22[[#This Row],[7月]:[9月]])</f>
        <v>0</v>
      </c>
      <c r="AB656" s="41"/>
      <c r="AC656" s="42"/>
      <c r="AD656" s="42">
        <f>IF(テーブル22[[#This Row],[1-6月残高]]=0,テーブル22[[#This Row],[7-9月計]]-テーブル22[[#This Row],[入金額3]],IF(テーブル22[[#This Row],[1-6月残高]]&gt;0,テーブル22[[#This Row],[1-6月残高]]+テーブル22[[#This Row],[7-9月計]]-テーブル22[[#This Row],[入金額3]]))</f>
        <v>0</v>
      </c>
      <c r="AE656" s="42"/>
      <c r="AF656" s="42"/>
      <c r="AG656" s="42"/>
      <c r="AH656" s="42">
        <f>SUM(テーブル22[[#This Row],[10月]:[12月]])</f>
        <v>0</v>
      </c>
      <c r="AI656" s="41"/>
      <c r="AJ656" s="42"/>
      <c r="AK656" s="42">
        <f>IF(テーブル22[[#This Row],[1-9月残高]]=0,テーブル22[[#This Row],[10-12月計]]-テーブル22[[#This Row],[入金額4]],IF(テーブル22[[#This Row],[1-9月残高]]&gt;0,テーブル22[[#This Row],[1-9月残高]]+テーブル22[[#This Row],[10-12月計]]-テーブル22[[#This Row],[入金額4]]))</f>
        <v>0</v>
      </c>
      <c r="AL656" s="42">
        <f>SUM(テーブル22[[#This Row],[1-3月計]],テーブル22[[#This Row],[4-6月計]],テーブル22[[#This Row],[7-9月計]],テーブル22[[#This Row],[10-12月計]]-テーブル22[[#This Row],[入金合計]])</f>
        <v>0</v>
      </c>
      <c r="AM656" s="42">
        <f>SUM(テーブル22[[#This Row],[入金額]],テーブル22[[#This Row],[入金額2]],テーブル22[[#This Row],[入金額3]],テーブル22[[#This Row],[入金額4]])</f>
        <v>0</v>
      </c>
      <c r="AN656" s="38">
        <f t="shared" si="9"/>
        <v>0</v>
      </c>
    </row>
    <row r="657" spans="1:40" hidden="1" x14ac:dyDescent="0.15">
      <c r="A657" s="43">
        <v>4218</v>
      </c>
      <c r="B657" s="38"/>
      <c r="C657" s="43"/>
      <c r="D657" s="81" t="s">
        <v>271</v>
      </c>
      <c r="E657" s="37" t="s">
        <v>1770</v>
      </c>
      <c r="F657" s="37" t="s">
        <v>1771</v>
      </c>
      <c r="G657" s="37" t="s">
        <v>271</v>
      </c>
      <c r="H657" s="37"/>
      <c r="I657" s="38" t="s">
        <v>1891</v>
      </c>
      <c r="J657" s="39">
        <v>5865</v>
      </c>
      <c r="K657" s="39">
        <v>2400</v>
      </c>
      <c r="L657" s="39">
        <v>0</v>
      </c>
      <c r="M657" s="44">
        <f>SUM(テーブル22[[#This Row],[1月]:[3月]])</f>
        <v>8265</v>
      </c>
      <c r="N657" s="41">
        <v>41394</v>
      </c>
      <c r="O657" s="39">
        <v>8265</v>
      </c>
      <c r="P65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7" s="42">
        <v>2310</v>
      </c>
      <c r="R657" s="42">
        <v>2220</v>
      </c>
      <c r="S657" s="42">
        <v>1440</v>
      </c>
      <c r="T657" s="42">
        <f>SUM(テーブル22[[#This Row],[4月]:[6月]])</f>
        <v>5970</v>
      </c>
      <c r="U657" s="41"/>
      <c r="V657" s="42"/>
      <c r="W657" s="42">
        <f>IF(テーブル22[[#This Row],[1-3月残高]]="",テーブル22[[#This Row],[4-6月計]]-テーブル22[[#This Row],[入金額2]],IF(テーブル22[[#This Row],[1-3月残高]]&gt;0,テーブル22[[#This Row],[1-3月残高]]+テーブル22[[#This Row],[4-6月計]]-テーブル22[[#This Row],[入金額2]]))</f>
        <v>5970</v>
      </c>
      <c r="X657" s="42"/>
      <c r="Y657" s="42"/>
      <c r="Z657" s="42"/>
      <c r="AA657" s="42">
        <f>SUM(テーブル22[[#This Row],[7月]:[9月]])</f>
        <v>0</v>
      </c>
      <c r="AB657" s="41"/>
      <c r="AC657" s="42"/>
      <c r="AD657" s="42">
        <f>IF(テーブル22[[#This Row],[1-6月残高]]=0,テーブル22[[#This Row],[7-9月計]]-テーブル22[[#This Row],[入金額3]],IF(テーブル22[[#This Row],[1-6月残高]]&gt;0,テーブル22[[#This Row],[1-6月残高]]+テーブル22[[#This Row],[7-9月計]]-テーブル22[[#This Row],[入金額3]]))</f>
        <v>5970</v>
      </c>
      <c r="AE657" s="42"/>
      <c r="AF657" s="42"/>
      <c r="AG657" s="42"/>
      <c r="AH657" s="42">
        <f>SUM(テーブル22[[#This Row],[10月]:[12月]])</f>
        <v>0</v>
      </c>
      <c r="AI657" s="41"/>
      <c r="AJ657" s="42"/>
      <c r="AK657" s="42">
        <f>IF(テーブル22[[#This Row],[1-9月残高]]=0,テーブル22[[#This Row],[10-12月計]]-テーブル22[[#This Row],[入金額4]],IF(テーブル22[[#This Row],[1-9月残高]]&gt;0,テーブル22[[#This Row],[1-9月残高]]+テーブル22[[#This Row],[10-12月計]]-テーブル22[[#This Row],[入金額4]]))</f>
        <v>5970</v>
      </c>
      <c r="AL657" s="42">
        <f>SUM(テーブル22[[#This Row],[1-3月計]],テーブル22[[#This Row],[4-6月計]],テーブル22[[#This Row],[7-9月計]],テーブル22[[#This Row],[10-12月計]]-テーブル22[[#This Row],[入金合計]])</f>
        <v>5970</v>
      </c>
      <c r="AM657" s="42">
        <f>SUM(テーブル22[[#This Row],[入金額]],テーブル22[[#This Row],[入金額2]],テーブル22[[#This Row],[入金額3]],テーブル22[[#This Row],[入金額4]])</f>
        <v>8265</v>
      </c>
      <c r="AN657" s="38">
        <f t="shared" ref="AN657:AN686" si="10">M657+T657+AA657+AH657</f>
        <v>14235</v>
      </c>
    </row>
    <row r="658" spans="1:40" hidden="1" x14ac:dyDescent="0.15">
      <c r="A658" s="43">
        <v>4219</v>
      </c>
      <c r="B658" s="38"/>
      <c r="C658" s="43"/>
      <c r="D658" s="81" t="s">
        <v>272</v>
      </c>
      <c r="E658" s="37" t="s">
        <v>1770</v>
      </c>
      <c r="F658" s="37" t="s">
        <v>1771</v>
      </c>
      <c r="G658" s="37" t="s">
        <v>272</v>
      </c>
      <c r="H658" s="37"/>
      <c r="I658" s="38" t="s">
        <v>1891</v>
      </c>
      <c r="J658" s="39">
        <v>1965</v>
      </c>
      <c r="K658" s="39">
        <v>570</v>
      </c>
      <c r="L658" s="39">
        <v>1575</v>
      </c>
      <c r="M658" s="44">
        <f>SUM(テーブル22[[#This Row],[1月]:[3月]])</f>
        <v>4110</v>
      </c>
      <c r="N658" s="41">
        <v>41394</v>
      </c>
      <c r="O658" s="39">
        <v>4110</v>
      </c>
      <c r="P65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8" s="42">
        <v>630</v>
      </c>
      <c r="R658" s="42">
        <v>1290</v>
      </c>
      <c r="S658" s="42">
        <v>810</v>
      </c>
      <c r="T658" s="42">
        <f>SUM(テーブル22[[#This Row],[4月]:[6月]])</f>
        <v>2730</v>
      </c>
      <c r="U658" s="41"/>
      <c r="V658" s="42"/>
      <c r="W658" s="42">
        <f>IF(テーブル22[[#This Row],[1-3月残高]]="",テーブル22[[#This Row],[4-6月計]]-テーブル22[[#This Row],[入金額2]],IF(テーブル22[[#This Row],[1-3月残高]]&gt;0,テーブル22[[#This Row],[1-3月残高]]+テーブル22[[#This Row],[4-6月計]]-テーブル22[[#This Row],[入金額2]]))</f>
        <v>2730</v>
      </c>
      <c r="X658" s="42"/>
      <c r="Y658" s="42"/>
      <c r="Z658" s="42"/>
      <c r="AA658" s="42">
        <f>SUM(テーブル22[[#This Row],[7月]:[9月]])</f>
        <v>0</v>
      </c>
      <c r="AB658" s="41"/>
      <c r="AC658" s="42"/>
      <c r="AD658" s="42">
        <f>IF(テーブル22[[#This Row],[1-6月残高]]=0,テーブル22[[#This Row],[7-9月計]]-テーブル22[[#This Row],[入金額3]],IF(テーブル22[[#This Row],[1-6月残高]]&gt;0,テーブル22[[#This Row],[1-6月残高]]+テーブル22[[#This Row],[7-9月計]]-テーブル22[[#This Row],[入金額3]]))</f>
        <v>2730</v>
      </c>
      <c r="AE658" s="42"/>
      <c r="AF658" s="42"/>
      <c r="AG658" s="42"/>
      <c r="AH658" s="42">
        <f>SUM(テーブル22[[#This Row],[10月]:[12月]])</f>
        <v>0</v>
      </c>
      <c r="AI658" s="41"/>
      <c r="AJ658" s="42"/>
      <c r="AK658" s="42">
        <f>IF(テーブル22[[#This Row],[1-9月残高]]=0,テーブル22[[#This Row],[10-12月計]]-テーブル22[[#This Row],[入金額4]],IF(テーブル22[[#This Row],[1-9月残高]]&gt;0,テーブル22[[#This Row],[1-9月残高]]+テーブル22[[#This Row],[10-12月計]]-テーブル22[[#This Row],[入金額4]]))</f>
        <v>2730</v>
      </c>
      <c r="AL658" s="42">
        <f>SUM(テーブル22[[#This Row],[1-3月計]],テーブル22[[#This Row],[4-6月計]],テーブル22[[#This Row],[7-9月計]],テーブル22[[#This Row],[10-12月計]]-テーブル22[[#This Row],[入金合計]])</f>
        <v>2730</v>
      </c>
      <c r="AM658" s="42">
        <f>SUM(テーブル22[[#This Row],[入金額]],テーブル22[[#This Row],[入金額2]],テーブル22[[#This Row],[入金額3]],テーブル22[[#This Row],[入金額4]])</f>
        <v>4110</v>
      </c>
      <c r="AN658" s="38">
        <f t="shared" si="10"/>
        <v>6840</v>
      </c>
    </row>
    <row r="659" spans="1:40" hidden="1" x14ac:dyDescent="0.15">
      <c r="A659" s="43">
        <v>4220</v>
      </c>
      <c r="B659" s="38"/>
      <c r="C659" s="43"/>
      <c r="D659" s="81" t="s">
        <v>273</v>
      </c>
      <c r="E659" s="37" t="s">
        <v>1770</v>
      </c>
      <c r="F659" s="37" t="s">
        <v>1771</v>
      </c>
      <c r="G659" s="37" t="s">
        <v>273</v>
      </c>
      <c r="H659" s="37"/>
      <c r="I659" s="38" t="s">
        <v>1891</v>
      </c>
      <c r="J659" s="39">
        <v>4350</v>
      </c>
      <c r="K659" s="39">
        <v>1770</v>
      </c>
      <c r="L659" s="39">
        <v>915</v>
      </c>
      <c r="M659" s="44">
        <f>SUM(テーブル22[[#This Row],[1月]:[3月]])</f>
        <v>7035</v>
      </c>
      <c r="N659" s="41">
        <v>41394</v>
      </c>
      <c r="O659" s="39">
        <v>7035</v>
      </c>
      <c r="P65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59" s="42">
        <v>1305</v>
      </c>
      <c r="R659" s="42">
        <v>2520</v>
      </c>
      <c r="S659" s="42">
        <v>1950</v>
      </c>
      <c r="T659" s="42">
        <f>SUM(テーブル22[[#This Row],[4月]:[6月]])</f>
        <v>5775</v>
      </c>
      <c r="U659" s="41"/>
      <c r="V659" s="42"/>
      <c r="W659" s="42">
        <f>IF(テーブル22[[#This Row],[1-3月残高]]="",テーブル22[[#This Row],[4-6月計]]-テーブル22[[#This Row],[入金額2]],IF(テーブル22[[#This Row],[1-3月残高]]&gt;0,テーブル22[[#This Row],[1-3月残高]]+テーブル22[[#This Row],[4-6月計]]-テーブル22[[#This Row],[入金額2]]))</f>
        <v>5775</v>
      </c>
      <c r="X659" s="42"/>
      <c r="Y659" s="42"/>
      <c r="Z659" s="42"/>
      <c r="AA659" s="42">
        <f>SUM(テーブル22[[#This Row],[7月]:[9月]])</f>
        <v>0</v>
      </c>
      <c r="AB659" s="41"/>
      <c r="AC659" s="42"/>
      <c r="AD659" s="42">
        <f>IF(テーブル22[[#This Row],[1-6月残高]]=0,テーブル22[[#This Row],[7-9月計]]-テーブル22[[#This Row],[入金額3]],IF(テーブル22[[#This Row],[1-6月残高]]&gt;0,テーブル22[[#This Row],[1-6月残高]]+テーブル22[[#This Row],[7-9月計]]-テーブル22[[#This Row],[入金額3]]))</f>
        <v>5775</v>
      </c>
      <c r="AE659" s="42"/>
      <c r="AF659" s="42"/>
      <c r="AG659" s="42"/>
      <c r="AH659" s="42">
        <f>SUM(テーブル22[[#This Row],[10月]:[12月]])</f>
        <v>0</v>
      </c>
      <c r="AI659" s="41"/>
      <c r="AJ659" s="42"/>
      <c r="AK659" s="42">
        <f>IF(テーブル22[[#This Row],[1-9月残高]]=0,テーブル22[[#This Row],[10-12月計]]-テーブル22[[#This Row],[入金額4]],IF(テーブル22[[#This Row],[1-9月残高]]&gt;0,テーブル22[[#This Row],[1-9月残高]]+テーブル22[[#This Row],[10-12月計]]-テーブル22[[#This Row],[入金額4]]))</f>
        <v>5775</v>
      </c>
      <c r="AL659" s="42">
        <f>SUM(テーブル22[[#This Row],[1-3月計]],テーブル22[[#This Row],[4-6月計]],テーブル22[[#This Row],[7-9月計]],テーブル22[[#This Row],[10-12月計]]-テーブル22[[#This Row],[入金合計]])</f>
        <v>5775</v>
      </c>
      <c r="AM659" s="42">
        <f>SUM(テーブル22[[#This Row],[入金額]],テーブル22[[#This Row],[入金額2]],テーブル22[[#This Row],[入金額3]],テーブル22[[#This Row],[入金額4]])</f>
        <v>7035</v>
      </c>
      <c r="AN659" s="38">
        <f t="shared" si="10"/>
        <v>12810</v>
      </c>
    </row>
    <row r="660" spans="1:40" hidden="1" x14ac:dyDescent="0.15">
      <c r="A660" s="43">
        <v>4221</v>
      </c>
      <c r="B660" s="38"/>
      <c r="C660" s="43"/>
      <c r="D660" s="81" t="s">
        <v>274</v>
      </c>
      <c r="E660" s="37" t="s">
        <v>1770</v>
      </c>
      <c r="F660" s="37" t="s">
        <v>1771</v>
      </c>
      <c r="G660" s="37" t="s">
        <v>274</v>
      </c>
      <c r="H660" s="37"/>
      <c r="I660" s="38" t="s">
        <v>1891</v>
      </c>
      <c r="J660" s="39">
        <v>1140</v>
      </c>
      <c r="K660" s="39">
        <v>870</v>
      </c>
      <c r="L660" s="39">
        <v>1050</v>
      </c>
      <c r="M660" s="44">
        <f>SUM(テーブル22[[#This Row],[1月]:[3月]])</f>
        <v>3060</v>
      </c>
      <c r="N660" s="41">
        <v>41394</v>
      </c>
      <c r="O660" s="39">
        <v>3060</v>
      </c>
      <c r="P66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0" s="42">
        <v>1530</v>
      </c>
      <c r="R660" s="42">
        <v>1035</v>
      </c>
      <c r="S660" s="42">
        <v>1455</v>
      </c>
      <c r="T660" s="42">
        <f>SUM(テーブル22[[#This Row],[4月]:[6月]])</f>
        <v>4020</v>
      </c>
      <c r="U660" s="41"/>
      <c r="V660" s="42"/>
      <c r="W660" s="42">
        <f>IF(テーブル22[[#This Row],[1-3月残高]]="",テーブル22[[#This Row],[4-6月計]]-テーブル22[[#This Row],[入金額2]],IF(テーブル22[[#This Row],[1-3月残高]]&gt;0,テーブル22[[#This Row],[1-3月残高]]+テーブル22[[#This Row],[4-6月計]]-テーブル22[[#This Row],[入金額2]]))</f>
        <v>4020</v>
      </c>
      <c r="X660" s="42"/>
      <c r="Y660" s="42"/>
      <c r="Z660" s="42"/>
      <c r="AA660" s="42">
        <f>SUM(テーブル22[[#This Row],[7月]:[9月]])</f>
        <v>0</v>
      </c>
      <c r="AB660" s="41"/>
      <c r="AC660" s="42"/>
      <c r="AD660" s="42">
        <f>IF(テーブル22[[#This Row],[1-6月残高]]=0,テーブル22[[#This Row],[7-9月計]]-テーブル22[[#This Row],[入金額3]],IF(テーブル22[[#This Row],[1-6月残高]]&gt;0,テーブル22[[#This Row],[1-6月残高]]+テーブル22[[#This Row],[7-9月計]]-テーブル22[[#This Row],[入金額3]]))</f>
        <v>4020</v>
      </c>
      <c r="AE660" s="42"/>
      <c r="AF660" s="42"/>
      <c r="AG660" s="42"/>
      <c r="AH660" s="42">
        <f>SUM(テーブル22[[#This Row],[10月]:[12月]])</f>
        <v>0</v>
      </c>
      <c r="AI660" s="41"/>
      <c r="AJ660" s="42"/>
      <c r="AK660" s="42">
        <f>IF(テーブル22[[#This Row],[1-9月残高]]=0,テーブル22[[#This Row],[10-12月計]]-テーブル22[[#This Row],[入金額4]],IF(テーブル22[[#This Row],[1-9月残高]]&gt;0,テーブル22[[#This Row],[1-9月残高]]+テーブル22[[#This Row],[10-12月計]]-テーブル22[[#This Row],[入金額4]]))</f>
        <v>4020</v>
      </c>
      <c r="AL660" s="42">
        <f>SUM(テーブル22[[#This Row],[1-3月計]],テーブル22[[#This Row],[4-6月計]],テーブル22[[#This Row],[7-9月計]],テーブル22[[#This Row],[10-12月計]]-テーブル22[[#This Row],[入金合計]])</f>
        <v>4020</v>
      </c>
      <c r="AM660" s="42">
        <f>SUM(テーブル22[[#This Row],[入金額]],テーブル22[[#This Row],[入金額2]],テーブル22[[#This Row],[入金額3]],テーブル22[[#This Row],[入金額4]])</f>
        <v>3060</v>
      </c>
      <c r="AN660" s="38">
        <f t="shared" si="10"/>
        <v>7080</v>
      </c>
    </row>
    <row r="661" spans="1:40" hidden="1" x14ac:dyDescent="0.15">
      <c r="A661" s="43">
        <v>4222</v>
      </c>
      <c r="B661" s="38"/>
      <c r="C661" s="43"/>
      <c r="D661" s="81" t="s">
        <v>275</v>
      </c>
      <c r="E661" s="37" t="s">
        <v>1770</v>
      </c>
      <c r="F661" s="37" t="s">
        <v>1771</v>
      </c>
      <c r="G661" s="37" t="s">
        <v>275</v>
      </c>
      <c r="H661" s="37"/>
      <c r="I661" s="38" t="s">
        <v>1891</v>
      </c>
      <c r="J661" s="39">
        <v>3225</v>
      </c>
      <c r="K661" s="39">
        <v>1245</v>
      </c>
      <c r="L661" s="39">
        <v>1500</v>
      </c>
      <c r="M661" s="44">
        <f>SUM(テーブル22[[#This Row],[1月]:[3月]])</f>
        <v>5970</v>
      </c>
      <c r="N661" s="41">
        <v>41394</v>
      </c>
      <c r="O661" s="39">
        <v>5970</v>
      </c>
      <c r="P66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1" s="42">
        <v>420</v>
      </c>
      <c r="R661" s="42">
        <v>1200</v>
      </c>
      <c r="S661" s="42">
        <v>1635</v>
      </c>
      <c r="T661" s="42">
        <f>SUM(テーブル22[[#This Row],[4月]:[6月]])</f>
        <v>3255</v>
      </c>
      <c r="U661" s="41"/>
      <c r="V661" s="42"/>
      <c r="W661" s="42">
        <f>IF(テーブル22[[#This Row],[1-3月残高]]="",テーブル22[[#This Row],[4-6月計]]-テーブル22[[#This Row],[入金額2]],IF(テーブル22[[#This Row],[1-3月残高]]&gt;0,テーブル22[[#This Row],[1-3月残高]]+テーブル22[[#This Row],[4-6月計]]-テーブル22[[#This Row],[入金額2]]))</f>
        <v>3255</v>
      </c>
      <c r="X661" s="42"/>
      <c r="Y661" s="42"/>
      <c r="Z661" s="42"/>
      <c r="AA661" s="42">
        <f>SUM(テーブル22[[#This Row],[7月]:[9月]])</f>
        <v>0</v>
      </c>
      <c r="AB661" s="41"/>
      <c r="AC661" s="42"/>
      <c r="AD661" s="42">
        <f>IF(テーブル22[[#This Row],[1-6月残高]]=0,テーブル22[[#This Row],[7-9月計]]-テーブル22[[#This Row],[入金額3]],IF(テーブル22[[#This Row],[1-6月残高]]&gt;0,テーブル22[[#This Row],[1-6月残高]]+テーブル22[[#This Row],[7-9月計]]-テーブル22[[#This Row],[入金額3]]))</f>
        <v>3255</v>
      </c>
      <c r="AE661" s="42"/>
      <c r="AF661" s="42"/>
      <c r="AG661" s="42"/>
      <c r="AH661" s="42">
        <f>SUM(テーブル22[[#This Row],[10月]:[12月]])</f>
        <v>0</v>
      </c>
      <c r="AI661" s="41"/>
      <c r="AJ661" s="42"/>
      <c r="AK661" s="42">
        <f>IF(テーブル22[[#This Row],[1-9月残高]]=0,テーブル22[[#This Row],[10-12月計]]-テーブル22[[#This Row],[入金額4]],IF(テーブル22[[#This Row],[1-9月残高]]&gt;0,テーブル22[[#This Row],[1-9月残高]]+テーブル22[[#This Row],[10-12月計]]-テーブル22[[#This Row],[入金額4]]))</f>
        <v>3255</v>
      </c>
      <c r="AL661" s="42">
        <f>SUM(テーブル22[[#This Row],[1-3月計]],テーブル22[[#This Row],[4-6月計]],テーブル22[[#This Row],[7-9月計]],テーブル22[[#This Row],[10-12月計]]-テーブル22[[#This Row],[入金合計]])</f>
        <v>3255</v>
      </c>
      <c r="AM661" s="42">
        <f>SUM(テーブル22[[#This Row],[入金額]],テーブル22[[#This Row],[入金額2]],テーブル22[[#This Row],[入金額3]],テーブル22[[#This Row],[入金額4]])</f>
        <v>5970</v>
      </c>
      <c r="AN661" s="38">
        <f t="shared" si="10"/>
        <v>9225</v>
      </c>
    </row>
    <row r="662" spans="1:40" hidden="1" x14ac:dyDescent="0.15">
      <c r="A662" s="82">
        <v>4223</v>
      </c>
      <c r="B662" s="82"/>
      <c r="C662" s="83"/>
      <c r="D662" s="42" t="s">
        <v>469</v>
      </c>
      <c r="E662" s="37"/>
      <c r="F662" s="37"/>
      <c r="G662" s="37"/>
      <c r="H662" s="37"/>
      <c r="I662" s="38"/>
      <c r="J662" s="39">
        <v>27270</v>
      </c>
      <c r="K662" s="39">
        <v>15525</v>
      </c>
      <c r="L662" s="39">
        <v>15315</v>
      </c>
      <c r="M662" s="44">
        <f>SUM(テーブル22[[#This Row],[1月]:[3月]])</f>
        <v>58110</v>
      </c>
      <c r="N662" s="41">
        <v>41394</v>
      </c>
      <c r="O662" s="39">
        <v>58110</v>
      </c>
      <c r="P66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2" s="42">
        <v>12735</v>
      </c>
      <c r="R662" s="42">
        <v>15525</v>
      </c>
      <c r="S662" s="42">
        <v>17085</v>
      </c>
      <c r="T662" s="42">
        <f>SUM(テーブル22[[#This Row],[4月]:[6月]])</f>
        <v>45345</v>
      </c>
      <c r="U662" s="41"/>
      <c r="V662" s="42"/>
      <c r="W662" s="42">
        <f>IF(テーブル22[[#This Row],[1-3月残高]]="",テーブル22[[#This Row],[4-6月計]]-テーブル22[[#This Row],[入金額2]],IF(テーブル22[[#This Row],[1-3月残高]]&gt;0,テーブル22[[#This Row],[1-3月残高]]+テーブル22[[#This Row],[4-6月計]]-テーブル22[[#This Row],[入金額2]]))</f>
        <v>45345</v>
      </c>
      <c r="X662" s="42"/>
      <c r="Y662" s="42"/>
      <c r="Z662" s="42"/>
      <c r="AA662" s="42">
        <f>SUM(テーブル22[[#This Row],[7月]:[9月]])</f>
        <v>0</v>
      </c>
      <c r="AB662" s="41"/>
      <c r="AC662" s="42"/>
      <c r="AD662" s="42">
        <f>IF(テーブル22[[#This Row],[1-6月残高]]=0,テーブル22[[#This Row],[7-9月計]]-テーブル22[[#This Row],[入金額3]],IF(テーブル22[[#This Row],[1-6月残高]]&gt;0,テーブル22[[#This Row],[1-6月残高]]+テーブル22[[#This Row],[7-9月計]]-テーブル22[[#This Row],[入金額3]]))</f>
        <v>45345</v>
      </c>
      <c r="AE662" s="42"/>
      <c r="AF662" s="42"/>
      <c r="AG662" s="42"/>
      <c r="AH662" s="42">
        <f>SUM(テーブル22[[#This Row],[10月]:[12月]])</f>
        <v>0</v>
      </c>
      <c r="AI662" s="41"/>
      <c r="AJ662" s="42"/>
      <c r="AK662" s="42">
        <f>IF(テーブル22[[#This Row],[1-9月残高]]=0,テーブル22[[#This Row],[10-12月計]]-テーブル22[[#This Row],[入金額4]],IF(テーブル22[[#This Row],[1-9月残高]]&gt;0,テーブル22[[#This Row],[1-9月残高]]+テーブル22[[#This Row],[10-12月計]]-テーブル22[[#This Row],[入金額4]]))</f>
        <v>45345</v>
      </c>
      <c r="AL662" s="42">
        <f>SUM(テーブル22[[#This Row],[1-3月計]],テーブル22[[#This Row],[4-6月計]],テーブル22[[#This Row],[7-9月計]],テーブル22[[#This Row],[10-12月計]]-テーブル22[[#This Row],[入金合計]])</f>
        <v>45345</v>
      </c>
      <c r="AM662" s="42">
        <f>SUM(テーブル22[[#This Row],[入金額]],テーブル22[[#This Row],[入金額2]],テーブル22[[#This Row],[入金額3]],テーブル22[[#This Row],[入金額4]])</f>
        <v>58110</v>
      </c>
      <c r="AN662" s="38">
        <f t="shared" si="10"/>
        <v>103455</v>
      </c>
    </row>
    <row r="663" spans="1:40" hidden="1" x14ac:dyDescent="0.15">
      <c r="A663" s="82">
        <v>4224</v>
      </c>
      <c r="B663" s="82"/>
      <c r="C663" s="83"/>
      <c r="D663" s="42" t="s">
        <v>1800</v>
      </c>
      <c r="E663" s="37"/>
      <c r="F663" s="37"/>
      <c r="G663" s="37"/>
      <c r="H663" s="37"/>
      <c r="I663" s="38"/>
      <c r="J663" s="39">
        <v>0</v>
      </c>
      <c r="K663" s="39">
        <v>0</v>
      </c>
      <c r="L663" s="39">
        <v>0</v>
      </c>
      <c r="M663" s="44">
        <f>SUM(テーブル22[[#This Row],[1月]:[3月]])</f>
        <v>0</v>
      </c>
      <c r="N663" s="41"/>
      <c r="O663" s="39"/>
      <c r="P66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3" s="42">
        <v>0</v>
      </c>
      <c r="R663" s="42">
        <v>0</v>
      </c>
      <c r="S663" s="42">
        <v>0</v>
      </c>
      <c r="T663" s="42">
        <f>SUM(テーブル22[[#This Row],[4月]:[6月]])</f>
        <v>0</v>
      </c>
      <c r="U663" s="41"/>
      <c r="V663" s="42"/>
      <c r="W663" s="42">
        <f>IF(テーブル22[[#This Row],[1-3月残高]]="",テーブル22[[#This Row],[4-6月計]]-テーブル22[[#This Row],[入金額2]],IF(テーブル22[[#This Row],[1-3月残高]]&gt;0,テーブル22[[#This Row],[1-3月残高]]+テーブル22[[#This Row],[4-6月計]]-テーブル22[[#This Row],[入金額2]]))</f>
        <v>0</v>
      </c>
      <c r="X663" s="42"/>
      <c r="Y663" s="42"/>
      <c r="Z663" s="42"/>
      <c r="AA663" s="42">
        <f>SUM(テーブル22[[#This Row],[7月]:[9月]])</f>
        <v>0</v>
      </c>
      <c r="AB663" s="41"/>
      <c r="AC663" s="42"/>
      <c r="AD663" s="42">
        <f>IF(テーブル22[[#This Row],[1-6月残高]]=0,テーブル22[[#This Row],[7-9月計]]-テーブル22[[#This Row],[入金額3]],IF(テーブル22[[#This Row],[1-6月残高]]&gt;0,テーブル22[[#This Row],[1-6月残高]]+テーブル22[[#This Row],[7-9月計]]-テーブル22[[#This Row],[入金額3]]))</f>
        <v>0</v>
      </c>
      <c r="AE663" s="42"/>
      <c r="AF663" s="42"/>
      <c r="AG663" s="42"/>
      <c r="AH663" s="42">
        <f>SUM(テーブル22[[#This Row],[10月]:[12月]])</f>
        <v>0</v>
      </c>
      <c r="AI663" s="41"/>
      <c r="AJ663" s="42"/>
      <c r="AK663" s="42">
        <f>IF(テーブル22[[#This Row],[1-9月残高]]=0,テーブル22[[#This Row],[10-12月計]]-テーブル22[[#This Row],[入金額4]],IF(テーブル22[[#This Row],[1-9月残高]]&gt;0,テーブル22[[#This Row],[1-9月残高]]+テーブル22[[#This Row],[10-12月計]]-テーブル22[[#This Row],[入金額4]]))</f>
        <v>0</v>
      </c>
      <c r="AL663" s="42">
        <f>SUM(テーブル22[[#This Row],[1-3月計]],テーブル22[[#This Row],[4-6月計]],テーブル22[[#This Row],[7-9月計]],テーブル22[[#This Row],[10-12月計]]-テーブル22[[#This Row],[入金合計]])</f>
        <v>0</v>
      </c>
      <c r="AM663" s="42">
        <f>SUM(テーブル22[[#This Row],[入金額]],テーブル22[[#This Row],[入金額2]],テーブル22[[#This Row],[入金額3]],テーブル22[[#This Row],[入金額4]])</f>
        <v>0</v>
      </c>
      <c r="AN663" s="38">
        <f t="shared" si="10"/>
        <v>0</v>
      </c>
    </row>
    <row r="664" spans="1:40" hidden="1" x14ac:dyDescent="0.15">
      <c r="A664" s="82">
        <v>4225</v>
      </c>
      <c r="B664" s="82"/>
      <c r="C664" s="83"/>
      <c r="D664" s="42" t="s">
        <v>1801</v>
      </c>
      <c r="E664" s="37"/>
      <c r="F664" s="37"/>
      <c r="G664" s="37"/>
      <c r="H664" s="37"/>
      <c r="I664" s="38"/>
      <c r="J664" s="39">
        <v>0</v>
      </c>
      <c r="K664" s="39">
        <v>0</v>
      </c>
      <c r="L664" s="39">
        <v>0</v>
      </c>
      <c r="M664" s="44">
        <f>SUM(テーブル22[[#This Row],[1月]:[3月]])</f>
        <v>0</v>
      </c>
      <c r="N664" s="41"/>
      <c r="O664" s="39"/>
      <c r="P66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4" s="42">
        <v>0</v>
      </c>
      <c r="R664" s="42">
        <v>0</v>
      </c>
      <c r="S664" s="42">
        <v>0</v>
      </c>
      <c r="T664" s="42">
        <f>SUM(テーブル22[[#This Row],[4月]:[6月]])</f>
        <v>0</v>
      </c>
      <c r="U664" s="41"/>
      <c r="V664" s="42"/>
      <c r="W664" s="42">
        <f>IF(テーブル22[[#This Row],[1-3月残高]]="",テーブル22[[#This Row],[4-6月計]]-テーブル22[[#This Row],[入金額2]],IF(テーブル22[[#This Row],[1-3月残高]]&gt;0,テーブル22[[#This Row],[1-3月残高]]+テーブル22[[#This Row],[4-6月計]]-テーブル22[[#This Row],[入金額2]]))</f>
        <v>0</v>
      </c>
      <c r="X664" s="42"/>
      <c r="Y664" s="42"/>
      <c r="Z664" s="42"/>
      <c r="AA664" s="42">
        <f>SUM(テーブル22[[#This Row],[7月]:[9月]])</f>
        <v>0</v>
      </c>
      <c r="AB664" s="41"/>
      <c r="AC664" s="42"/>
      <c r="AD664" s="42">
        <f>IF(テーブル22[[#This Row],[1-6月残高]]=0,テーブル22[[#This Row],[7-9月計]]-テーブル22[[#This Row],[入金額3]],IF(テーブル22[[#This Row],[1-6月残高]]&gt;0,テーブル22[[#This Row],[1-6月残高]]+テーブル22[[#This Row],[7-9月計]]-テーブル22[[#This Row],[入金額3]]))</f>
        <v>0</v>
      </c>
      <c r="AE664" s="42"/>
      <c r="AF664" s="42"/>
      <c r="AG664" s="42"/>
      <c r="AH664" s="42">
        <f>SUM(テーブル22[[#This Row],[10月]:[12月]])</f>
        <v>0</v>
      </c>
      <c r="AI664" s="41"/>
      <c r="AJ664" s="42"/>
      <c r="AK664" s="42">
        <f>IF(テーブル22[[#This Row],[1-9月残高]]=0,テーブル22[[#This Row],[10-12月計]]-テーブル22[[#This Row],[入金額4]],IF(テーブル22[[#This Row],[1-9月残高]]&gt;0,テーブル22[[#This Row],[1-9月残高]]+テーブル22[[#This Row],[10-12月計]]-テーブル22[[#This Row],[入金額4]]))</f>
        <v>0</v>
      </c>
      <c r="AL664" s="42">
        <f>SUM(テーブル22[[#This Row],[1-3月計]],テーブル22[[#This Row],[4-6月計]],テーブル22[[#This Row],[7-9月計]],テーブル22[[#This Row],[10-12月計]]-テーブル22[[#This Row],[入金合計]])</f>
        <v>0</v>
      </c>
      <c r="AM664" s="42">
        <f>SUM(テーブル22[[#This Row],[入金額]],テーブル22[[#This Row],[入金額2]],テーブル22[[#This Row],[入金額3]],テーブル22[[#This Row],[入金額4]])</f>
        <v>0</v>
      </c>
      <c r="AN664" s="38">
        <f t="shared" si="10"/>
        <v>0</v>
      </c>
    </row>
    <row r="665" spans="1:40" hidden="1" x14ac:dyDescent="0.15">
      <c r="A665" s="82">
        <v>4226</v>
      </c>
      <c r="B665" s="82"/>
      <c r="C665" s="83"/>
      <c r="D665" s="42" t="s">
        <v>1802</v>
      </c>
      <c r="E665" s="37"/>
      <c r="F665" s="37"/>
      <c r="G665" s="37"/>
      <c r="H665" s="37"/>
      <c r="I665" s="38"/>
      <c r="J665" s="39">
        <v>0</v>
      </c>
      <c r="K665" s="39">
        <v>0</v>
      </c>
      <c r="L665" s="39">
        <v>0</v>
      </c>
      <c r="M665" s="44">
        <f>SUM(テーブル22[[#This Row],[1月]:[3月]])</f>
        <v>0</v>
      </c>
      <c r="N665" s="41"/>
      <c r="O665" s="39"/>
      <c r="P66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5" s="42">
        <v>0</v>
      </c>
      <c r="R665" s="42">
        <v>0</v>
      </c>
      <c r="S665" s="42">
        <v>0</v>
      </c>
      <c r="T665" s="42">
        <f>SUM(テーブル22[[#This Row],[4月]:[6月]])</f>
        <v>0</v>
      </c>
      <c r="U665" s="41"/>
      <c r="V665" s="42"/>
      <c r="W665" s="42">
        <f>IF(テーブル22[[#This Row],[1-3月残高]]="",テーブル22[[#This Row],[4-6月計]]-テーブル22[[#This Row],[入金額2]],IF(テーブル22[[#This Row],[1-3月残高]]&gt;0,テーブル22[[#This Row],[1-3月残高]]+テーブル22[[#This Row],[4-6月計]]-テーブル22[[#This Row],[入金額2]]))</f>
        <v>0</v>
      </c>
      <c r="X665" s="42"/>
      <c r="Y665" s="42"/>
      <c r="Z665" s="42"/>
      <c r="AA665" s="42">
        <f>SUM(テーブル22[[#This Row],[7月]:[9月]])</f>
        <v>0</v>
      </c>
      <c r="AB665" s="41"/>
      <c r="AC665" s="42"/>
      <c r="AD665" s="42">
        <f>IF(テーブル22[[#This Row],[1-6月残高]]=0,テーブル22[[#This Row],[7-9月計]]-テーブル22[[#This Row],[入金額3]],IF(テーブル22[[#This Row],[1-6月残高]]&gt;0,テーブル22[[#This Row],[1-6月残高]]+テーブル22[[#This Row],[7-9月計]]-テーブル22[[#This Row],[入金額3]]))</f>
        <v>0</v>
      </c>
      <c r="AE665" s="42"/>
      <c r="AF665" s="42"/>
      <c r="AG665" s="42"/>
      <c r="AH665" s="42">
        <f>SUM(テーブル22[[#This Row],[10月]:[12月]])</f>
        <v>0</v>
      </c>
      <c r="AI665" s="41"/>
      <c r="AJ665" s="42"/>
      <c r="AK665" s="42">
        <f>IF(テーブル22[[#This Row],[1-9月残高]]=0,テーブル22[[#This Row],[10-12月計]]-テーブル22[[#This Row],[入金額4]],IF(テーブル22[[#This Row],[1-9月残高]]&gt;0,テーブル22[[#This Row],[1-9月残高]]+テーブル22[[#This Row],[10-12月計]]-テーブル22[[#This Row],[入金額4]]))</f>
        <v>0</v>
      </c>
      <c r="AL665" s="42">
        <f>SUM(テーブル22[[#This Row],[1-3月計]],テーブル22[[#This Row],[4-6月計]],テーブル22[[#This Row],[7-9月計]],テーブル22[[#This Row],[10-12月計]]-テーブル22[[#This Row],[入金合計]])</f>
        <v>0</v>
      </c>
      <c r="AM665" s="42">
        <f>SUM(テーブル22[[#This Row],[入金額]],テーブル22[[#This Row],[入金額2]],テーブル22[[#This Row],[入金額3]],テーブル22[[#This Row],[入金額4]])</f>
        <v>0</v>
      </c>
      <c r="AN665" s="38">
        <f t="shared" si="10"/>
        <v>0</v>
      </c>
    </row>
    <row r="666" spans="1:40" hidden="1" x14ac:dyDescent="0.15">
      <c r="A666" s="82">
        <v>4227</v>
      </c>
      <c r="B666" s="82"/>
      <c r="C666" s="83"/>
      <c r="D666" s="42" t="s">
        <v>1803</v>
      </c>
      <c r="E666" s="37"/>
      <c r="F666" s="37"/>
      <c r="G666" s="37"/>
      <c r="H666" s="37"/>
      <c r="I666" s="38"/>
      <c r="J666" s="39">
        <v>0</v>
      </c>
      <c r="K666" s="39">
        <v>0</v>
      </c>
      <c r="L666" s="39">
        <v>0</v>
      </c>
      <c r="M666" s="44">
        <f>SUM(テーブル22[[#This Row],[1月]:[3月]])</f>
        <v>0</v>
      </c>
      <c r="N666" s="41"/>
      <c r="O666" s="39"/>
      <c r="P66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6" s="42">
        <v>0</v>
      </c>
      <c r="R666" s="42">
        <v>0</v>
      </c>
      <c r="S666" s="42">
        <v>0</v>
      </c>
      <c r="T666" s="42">
        <f>SUM(テーブル22[[#This Row],[4月]:[6月]])</f>
        <v>0</v>
      </c>
      <c r="U666" s="41"/>
      <c r="V666" s="42"/>
      <c r="W666" s="42">
        <f>IF(テーブル22[[#This Row],[1-3月残高]]="",テーブル22[[#This Row],[4-6月計]]-テーブル22[[#This Row],[入金額2]],IF(テーブル22[[#This Row],[1-3月残高]]&gt;0,テーブル22[[#This Row],[1-3月残高]]+テーブル22[[#This Row],[4-6月計]]-テーブル22[[#This Row],[入金額2]]))</f>
        <v>0</v>
      </c>
      <c r="X666" s="42"/>
      <c r="Y666" s="42"/>
      <c r="Z666" s="42"/>
      <c r="AA666" s="42">
        <f>SUM(テーブル22[[#This Row],[7月]:[9月]])</f>
        <v>0</v>
      </c>
      <c r="AB666" s="41"/>
      <c r="AC666" s="42"/>
      <c r="AD666" s="42">
        <f>IF(テーブル22[[#This Row],[1-6月残高]]=0,テーブル22[[#This Row],[7-9月計]]-テーブル22[[#This Row],[入金額3]],IF(テーブル22[[#This Row],[1-6月残高]]&gt;0,テーブル22[[#This Row],[1-6月残高]]+テーブル22[[#This Row],[7-9月計]]-テーブル22[[#This Row],[入金額3]]))</f>
        <v>0</v>
      </c>
      <c r="AE666" s="42"/>
      <c r="AF666" s="42"/>
      <c r="AG666" s="42"/>
      <c r="AH666" s="42">
        <f>SUM(テーブル22[[#This Row],[10月]:[12月]])</f>
        <v>0</v>
      </c>
      <c r="AI666" s="41"/>
      <c r="AJ666" s="42"/>
      <c r="AK666" s="42">
        <f>IF(テーブル22[[#This Row],[1-9月残高]]=0,テーブル22[[#This Row],[10-12月計]]-テーブル22[[#This Row],[入金額4]],IF(テーブル22[[#This Row],[1-9月残高]]&gt;0,テーブル22[[#This Row],[1-9月残高]]+テーブル22[[#This Row],[10-12月計]]-テーブル22[[#This Row],[入金額4]]))</f>
        <v>0</v>
      </c>
      <c r="AL666" s="42">
        <f>SUM(テーブル22[[#This Row],[1-3月計]],テーブル22[[#This Row],[4-6月計]],テーブル22[[#This Row],[7-9月計]],テーブル22[[#This Row],[10-12月計]]-テーブル22[[#This Row],[入金合計]])</f>
        <v>0</v>
      </c>
      <c r="AM666" s="42">
        <f>SUM(テーブル22[[#This Row],[入金額]],テーブル22[[#This Row],[入金額2]],テーブル22[[#This Row],[入金額3]],テーブル22[[#This Row],[入金額4]])</f>
        <v>0</v>
      </c>
      <c r="AN666" s="38">
        <f t="shared" si="10"/>
        <v>0</v>
      </c>
    </row>
    <row r="667" spans="1:40" hidden="1" x14ac:dyDescent="0.15">
      <c r="A667" s="82">
        <v>4228</v>
      </c>
      <c r="B667" s="82"/>
      <c r="C667" s="83"/>
      <c r="D667" s="42" t="s">
        <v>1804</v>
      </c>
      <c r="E667" s="37"/>
      <c r="F667" s="37"/>
      <c r="G667" s="37"/>
      <c r="H667" s="37"/>
      <c r="I667" s="38"/>
      <c r="J667" s="39">
        <v>0</v>
      </c>
      <c r="K667" s="39">
        <v>0</v>
      </c>
      <c r="L667" s="39">
        <v>0</v>
      </c>
      <c r="M667" s="44">
        <f>SUM(テーブル22[[#This Row],[1月]:[3月]])</f>
        <v>0</v>
      </c>
      <c r="N667" s="41"/>
      <c r="O667" s="39"/>
      <c r="P66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7" s="42">
        <v>0</v>
      </c>
      <c r="R667" s="42">
        <v>0</v>
      </c>
      <c r="S667" s="42">
        <v>0</v>
      </c>
      <c r="T667" s="42">
        <f>SUM(テーブル22[[#This Row],[4月]:[6月]])</f>
        <v>0</v>
      </c>
      <c r="U667" s="41"/>
      <c r="V667" s="42"/>
      <c r="W667" s="42">
        <f>IF(テーブル22[[#This Row],[1-3月残高]]="",テーブル22[[#This Row],[4-6月計]]-テーブル22[[#This Row],[入金額2]],IF(テーブル22[[#This Row],[1-3月残高]]&gt;0,テーブル22[[#This Row],[1-3月残高]]+テーブル22[[#This Row],[4-6月計]]-テーブル22[[#This Row],[入金額2]]))</f>
        <v>0</v>
      </c>
      <c r="X667" s="42"/>
      <c r="Y667" s="42"/>
      <c r="Z667" s="42"/>
      <c r="AA667" s="42">
        <f>SUM(テーブル22[[#This Row],[7月]:[9月]])</f>
        <v>0</v>
      </c>
      <c r="AB667" s="41"/>
      <c r="AC667" s="42"/>
      <c r="AD667" s="42">
        <f>IF(テーブル22[[#This Row],[1-6月残高]]=0,テーブル22[[#This Row],[7-9月計]]-テーブル22[[#This Row],[入金額3]],IF(テーブル22[[#This Row],[1-6月残高]]&gt;0,テーブル22[[#This Row],[1-6月残高]]+テーブル22[[#This Row],[7-9月計]]-テーブル22[[#This Row],[入金額3]]))</f>
        <v>0</v>
      </c>
      <c r="AE667" s="42"/>
      <c r="AF667" s="42"/>
      <c r="AG667" s="42"/>
      <c r="AH667" s="42">
        <f>SUM(テーブル22[[#This Row],[10月]:[12月]])</f>
        <v>0</v>
      </c>
      <c r="AI667" s="41"/>
      <c r="AJ667" s="42"/>
      <c r="AK667" s="42">
        <f>IF(テーブル22[[#This Row],[1-9月残高]]=0,テーブル22[[#This Row],[10-12月計]]-テーブル22[[#This Row],[入金額4]],IF(テーブル22[[#This Row],[1-9月残高]]&gt;0,テーブル22[[#This Row],[1-9月残高]]+テーブル22[[#This Row],[10-12月計]]-テーブル22[[#This Row],[入金額4]]))</f>
        <v>0</v>
      </c>
      <c r="AL667" s="42">
        <f>SUM(テーブル22[[#This Row],[1-3月計]],テーブル22[[#This Row],[4-6月計]],テーブル22[[#This Row],[7-9月計]],テーブル22[[#This Row],[10-12月計]]-テーブル22[[#This Row],[入金合計]])</f>
        <v>0</v>
      </c>
      <c r="AM667" s="42">
        <f>SUM(テーブル22[[#This Row],[入金額]],テーブル22[[#This Row],[入金額2]],テーブル22[[#This Row],[入金額3]],テーブル22[[#This Row],[入金額4]])</f>
        <v>0</v>
      </c>
      <c r="AN667" s="38">
        <f t="shared" si="10"/>
        <v>0</v>
      </c>
    </row>
    <row r="668" spans="1:40" s="4" customFormat="1" hidden="1" x14ac:dyDescent="0.15">
      <c r="A668" s="38">
        <v>4300</v>
      </c>
      <c r="B668" s="38"/>
      <c r="C668" s="43"/>
      <c r="D668" s="37" t="s">
        <v>1805</v>
      </c>
      <c r="E668" s="37" t="s">
        <v>105</v>
      </c>
      <c r="F668" s="37" t="s">
        <v>1806</v>
      </c>
      <c r="G668" s="37" t="s">
        <v>1807</v>
      </c>
      <c r="H668" s="37" t="s">
        <v>415</v>
      </c>
      <c r="I668" s="38"/>
      <c r="J668" s="39">
        <v>360</v>
      </c>
      <c r="K668" s="39">
        <v>240</v>
      </c>
      <c r="L668" s="39">
        <v>0</v>
      </c>
      <c r="M668" s="44">
        <f>SUM(テーブル22[[#This Row],[1月]:[3月]])</f>
        <v>600</v>
      </c>
      <c r="N668" s="41">
        <v>41387</v>
      </c>
      <c r="O668" s="39">
        <v>600</v>
      </c>
      <c r="P66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8" s="42">
        <v>540</v>
      </c>
      <c r="R668" s="42">
        <v>180</v>
      </c>
      <c r="S668" s="42">
        <v>0</v>
      </c>
      <c r="T668" s="42">
        <f>SUM(テーブル22[[#This Row],[4月]:[6月]])</f>
        <v>720</v>
      </c>
      <c r="U668" s="41"/>
      <c r="V668" s="42"/>
      <c r="W668" s="42">
        <f>IF(テーブル22[[#This Row],[1-3月残高]]="",テーブル22[[#This Row],[4-6月計]]-テーブル22[[#This Row],[入金額2]],IF(テーブル22[[#This Row],[1-3月残高]]&gt;0,テーブル22[[#This Row],[1-3月残高]]+テーブル22[[#This Row],[4-6月計]]-テーブル22[[#This Row],[入金額2]]))</f>
        <v>720</v>
      </c>
      <c r="X668" s="42"/>
      <c r="Y668" s="42"/>
      <c r="Z668" s="42"/>
      <c r="AA668" s="42">
        <f>SUM(テーブル22[[#This Row],[7月]:[9月]])</f>
        <v>0</v>
      </c>
      <c r="AB668" s="41"/>
      <c r="AC668" s="42"/>
      <c r="AD668" s="42">
        <f>IF(テーブル22[[#This Row],[1-6月残高]]=0,テーブル22[[#This Row],[7-9月計]]-テーブル22[[#This Row],[入金額3]],IF(テーブル22[[#This Row],[1-6月残高]]&gt;0,テーブル22[[#This Row],[1-6月残高]]+テーブル22[[#This Row],[7-9月計]]-テーブル22[[#This Row],[入金額3]]))</f>
        <v>720</v>
      </c>
      <c r="AE668" s="42"/>
      <c r="AF668" s="42"/>
      <c r="AG668" s="42"/>
      <c r="AH668" s="42">
        <f>SUM(テーブル22[[#This Row],[10月]:[12月]])</f>
        <v>0</v>
      </c>
      <c r="AI668" s="41"/>
      <c r="AJ668" s="42"/>
      <c r="AK668" s="42">
        <f>IF(テーブル22[[#This Row],[1-9月残高]]=0,テーブル22[[#This Row],[10-12月計]]-テーブル22[[#This Row],[入金額4]],IF(テーブル22[[#This Row],[1-9月残高]]&gt;0,テーブル22[[#This Row],[1-9月残高]]+テーブル22[[#This Row],[10-12月計]]-テーブル22[[#This Row],[入金額4]]))</f>
        <v>720</v>
      </c>
      <c r="AL668" s="42">
        <f>SUM(テーブル22[[#This Row],[1-3月計]],テーブル22[[#This Row],[4-6月計]],テーブル22[[#This Row],[7-9月計]],テーブル22[[#This Row],[10-12月計]]-テーブル22[[#This Row],[入金合計]])</f>
        <v>720</v>
      </c>
      <c r="AM668" s="42">
        <f>SUM(テーブル22[[#This Row],[入金額]],テーブル22[[#This Row],[入金額2]],テーブル22[[#This Row],[入金額3]],テーブル22[[#This Row],[入金額4]])</f>
        <v>600</v>
      </c>
      <c r="AN668" s="38">
        <f t="shared" si="10"/>
        <v>1320</v>
      </c>
    </row>
    <row r="669" spans="1:40" hidden="1" x14ac:dyDescent="0.15">
      <c r="A669" s="38">
        <v>4301</v>
      </c>
      <c r="B669" s="38"/>
      <c r="C669" s="43"/>
      <c r="D669" s="37" t="s">
        <v>1808</v>
      </c>
      <c r="E669" s="37" t="s">
        <v>105</v>
      </c>
      <c r="F669" s="37" t="s">
        <v>1809</v>
      </c>
      <c r="G669" s="37" t="s">
        <v>416</v>
      </c>
      <c r="H669" s="37" t="s">
        <v>1810</v>
      </c>
      <c r="I669" s="38"/>
      <c r="J669" s="39">
        <v>1365</v>
      </c>
      <c r="K669" s="39">
        <v>1050</v>
      </c>
      <c r="L669" s="39">
        <v>0</v>
      </c>
      <c r="M669" s="44">
        <f>SUM(テーブル22[[#This Row],[1月]:[3月]])</f>
        <v>2415</v>
      </c>
      <c r="N669" s="41">
        <v>41375</v>
      </c>
      <c r="O669" s="39">
        <v>2415</v>
      </c>
      <c r="P66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69" s="42">
        <v>780</v>
      </c>
      <c r="R669" s="42">
        <v>0</v>
      </c>
      <c r="S669" s="42">
        <v>0</v>
      </c>
      <c r="T669" s="42">
        <f>SUM(テーブル22[[#This Row],[4月]:[6月]])</f>
        <v>780</v>
      </c>
      <c r="U669" s="41"/>
      <c r="V669" s="42"/>
      <c r="W669" s="42">
        <f>IF(テーブル22[[#This Row],[1-3月残高]]="",テーブル22[[#This Row],[4-6月計]]-テーブル22[[#This Row],[入金額2]],IF(テーブル22[[#This Row],[1-3月残高]]&gt;0,テーブル22[[#This Row],[1-3月残高]]+テーブル22[[#This Row],[4-6月計]]-テーブル22[[#This Row],[入金額2]]))</f>
        <v>780</v>
      </c>
      <c r="X669" s="42"/>
      <c r="Y669" s="42"/>
      <c r="Z669" s="42"/>
      <c r="AA669" s="42">
        <f>SUM(テーブル22[[#This Row],[7月]:[9月]])</f>
        <v>0</v>
      </c>
      <c r="AB669" s="41"/>
      <c r="AC669" s="42"/>
      <c r="AD669" s="42">
        <f>IF(テーブル22[[#This Row],[1-6月残高]]=0,テーブル22[[#This Row],[7-9月計]]-テーブル22[[#This Row],[入金額3]],IF(テーブル22[[#This Row],[1-6月残高]]&gt;0,テーブル22[[#This Row],[1-6月残高]]+テーブル22[[#This Row],[7-9月計]]-テーブル22[[#This Row],[入金額3]]))</f>
        <v>780</v>
      </c>
      <c r="AE669" s="42"/>
      <c r="AF669" s="42"/>
      <c r="AG669" s="42"/>
      <c r="AH669" s="42">
        <f>SUM(テーブル22[[#This Row],[10月]:[12月]])</f>
        <v>0</v>
      </c>
      <c r="AI669" s="41"/>
      <c r="AJ669" s="42"/>
      <c r="AK669" s="42">
        <f>IF(テーブル22[[#This Row],[1-9月残高]]=0,テーブル22[[#This Row],[10-12月計]]-テーブル22[[#This Row],[入金額4]],IF(テーブル22[[#This Row],[1-9月残高]]&gt;0,テーブル22[[#This Row],[1-9月残高]]+テーブル22[[#This Row],[10-12月計]]-テーブル22[[#This Row],[入金額4]]))</f>
        <v>780</v>
      </c>
      <c r="AL669" s="42">
        <f>SUM(テーブル22[[#This Row],[1-3月計]],テーブル22[[#This Row],[4-6月計]],テーブル22[[#This Row],[7-9月計]],テーブル22[[#This Row],[10-12月計]]-テーブル22[[#This Row],[入金合計]])</f>
        <v>780</v>
      </c>
      <c r="AM669" s="42">
        <f>SUM(テーブル22[[#This Row],[入金額]],テーブル22[[#This Row],[入金額2]],テーブル22[[#This Row],[入金額3]],テーブル22[[#This Row],[入金額4]])</f>
        <v>2415</v>
      </c>
      <c r="AN669" s="38">
        <f t="shared" si="10"/>
        <v>3195</v>
      </c>
    </row>
    <row r="670" spans="1:40" hidden="1" x14ac:dyDescent="0.15">
      <c r="A670" s="46">
        <v>4302</v>
      </c>
      <c r="B670" s="46" t="s">
        <v>1864</v>
      </c>
      <c r="C670" s="46"/>
      <c r="D670" s="46" t="s">
        <v>1811</v>
      </c>
      <c r="E670" s="37" t="s">
        <v>105</v>
      </c>
      <c r="F670" s="37" t="s">
        <v>1812</v>
      </c>
      <c r="G670" s="37" t="s">
        <v>417</v>
      </c>
      <c r="H670" s="37" t="s">
        <v>1813</v>
      </c>
      <c r="I670" s="46"/>
      <c r="J670" s="64">
        <v>0</v>
      </c>
      <c r="K670" s="64">
        <v>300</v>
      </c>
      <c r="L670" s="64">
        <v>0</v>
      </c>
      <c r="M670" s="49">
        <f>SUM(テーブル22[[#This Row],[1月]:[3月]])</f>
        <v>300</v>
      </c>
      <c r="N670" s="52">
        <v>41379</v>
      </c>
      <c r="O670" s="48">
        <v>300</v>
      </c>
      <c r="P670"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0" s="51">
        <v>990</v>
      </c>
      <c r="R670" s="51">
        <v>420</v>
      </c>
      <c r="S670" s="51">
        <v>0</v>
      </c>
      <c r="T670" s="51">
        <f>SUM(テーブル22[[#This Row],[4月]:[6月]])</f>
        <v>1410</v>
      </c>
      <c r="U670" s="52"/>
      <c r="V670" s="51"/>
      <c r="W670" s="51">
        <f>IF(テーブル22[[#This Row],[1-3月残高]]="",テーブル22[[#This Row],[4-6月計]]-テーブル22[[#This Row],[入金額2]],IF(テーブル22[[#This Row],[1-3月残高]]&gt;0,テーブル22[[#This Row],[1-3月残高]]+テーブル22[[#This Row],[4-6月計]]-テーブル22[[#This Row],[入金額2]]))</f>
        <v>1410</v>
      </c>
      <c r="X670" s="51"/>
      <c r="Y670" s="51"/>
      <c r="Z670" s="51"/>
      <c r="AA670" s="51">
        <f>SUM(テーブル22[[#This Row],[7月]:[9月]])</f>
        <v>0</v>
      </c>
      <c r="AB670" s="52"/>
      <c r="AC670" s="51"/>
      <c r="AD670" s="51">
        <f>IF(テーブル22[[#This Row],[1-6月残高]]=0,テーブル22[[#This Row],[7-9月計]]-テーブル22[[#This Row],[入金額3]],IF(テーブル22[[#This Row],[1-6月残高]]&gt;0,テーブル22[[#This Row],[1-6月残高]]+テーブル22[[#This Row],[7-9月計]]-テーブル22[[#This Row],[入金額3]]))</f>
        <v>1410</v>
      </c>
      <c r="AE670" s="51"/>
      <c r="AF670" s="51"/>
      <c r="AG670" s="51"/>
      <c r="AH670" s="51">
        <f>SUM(テーブル22[[#This Row],[10月]:[12月]])</f>
        <v>0</v>
      </c>
      <c r="AI670" s="52"/>
      <c r="AJ670" s="51"/>
      <c r="AK670" s="51">
        <f>IF(テーブル22[[#This Row],[1-9月残高]]=0,テーブル22[[#This Row],[10-12月計]]-テーブル22[[#This Row],[入金額4]],IF(テーブル22[[#This Row],[1-9月残高]]&gt;0,テーブル22[[#This Row],[1-9月残高]]+テーブル22[[#This Row],[10-12月計]]-テーブル22[[#This Row],[入金額4]]))</f>
        <v>1410</v>
      </c>
      <c r="AL670" s="51">
        <f>SUM(テーブル22[[#This Row],[1-3月計]],テーブル22[[#This Row],[4-6月計]],テーブル22[[#This Row],[7-9月計]],テーブル22[[#This Row],[10-12月計]]-テーブル22[[#This Row],[入金合計]])</f>
        <v>1410</v>
      </c>
      <c r="AM670" s="51">
        <f>SUM(テーブル22[[#This Row],[入金額]],テーブル22[[#This Row],[入金額2]],テーブル22[[#This Row],[入金額3]],テーブル22[[#This Row],[入金額4]])</f>
        <v>300</v>
      </c>
      <c r="AN670" s="46">
        <f t="shared" si="10"/>
        <v>1710</v>
      </c>
    </row>
    <row r="671" spans="1:40" s="4" customFormat="1" hidden="1" x14ac:dyDescent="0.15">
      <c r="A671" s="38">
        <v>4303</v>
      </c>
      <c r="B671" s="38"/>
      <c r="C671" s="43"/>
      <c r="D671" s="37" t="s">
        <v>1814</v>
      </c>
      <c r="E671" s="37" t="s">
        <v>222</v>
      </c>
      <c r="F671" s="37" t="s">
        <v>1815</v>
      </c>
      <c r="G671" s="37" t="s">
        <v>1816</v>
      </c>
      <c r="H671" s="37" t="s">
        <v>1817</v>
      </c>
      <c r="I671" s="38"/>
      <c r="J671" s="39">
        <v>106875</v>
      </c>
      <c r="K671" s="39">
        <v>63195</v>
      </c>
      <c r="L671" s="39">
        <v>54930</v>
      </c>
      <c r="M671" s="44">
        <f>SUM(テーブル22[[#This Row],[1月]:[3月]])</f>
        <v>225000</v>
      </c>
      <c r="N671" s="41">
        <v>41394</v>
      </c>
      <c r="O671" s="39">
        <v>225000</v>
      </c>
      <c r="P671"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1" s="42">
        <v>71925</v>
      </c>
      <c r="R671" s="42">
        <v>62310</v>
      </c>
      <c r="S671" s="42">
        <v>56955</v>
      </c>
      <c r="T671" s="42">
        <f>SUM(テーブル22[[#This Row],[4月]:[6月]])</f>
        <v>191190</v>
      </c>
      <c r="U671" s="41"/>
      <c r="V671" s="42"/>
      <c r="W671" s="42">
        <f>IF(テーブル22[[#This Row],[1-3月残高]]="",テーブル22[[#This Row],[4-6月計]]-テーブル22[[#This Row],[入金額2]],IF(テーブル22[[#This Row],[1-3月残高]]&gt;0,テーブル22[[#This Row],[1-3月残高]]+テーブル22[[#This Row],[4-6月計]]-テーブル22[[#This Row],[入金額2]]))</f>
        <v>191190</v>
      </c>
      <c r="X671" s="42"/>
      <c r="Y671" s="42"/>
      <c r="Z671" s="42"/>
      <c r="AA671" s="42">
        <f>SUM(テーブル22[[#This Row],[7月]:[9月]])</f>
        <v>0</v>
      </c>
      <c r="AB671" s="41"/>
      <c r="AC671" s="42"/>
      <c r="AD671" s="42">
        <f>IF(テーブル22[[#This Row],[1-6月残高]]=0,テーブル22[[#This Row],[7-9月計]]-テーブル22[[#This Row],[入金額3]],IF(テーブル22[[#This Row],[1-6月残高]]&gt;0,テーブル22[[#This Row],[1-6月残高]]+テーブル22[[#This Row],[7-9月計]]-テーブル22[[#This Row],[入金額3]]))</f>
        <v>191190</v>
      </c>
      <c r="AE671" s="42"/>
      <c r="AF671" s="42"/>
      <c r="AG671" s="42"/>
      <c r="AH671" s="42">
        <f>SUM(テーブル22[[#This Row],[10月]:[12月]])</f>
        <v>0</v>
      </c>
      <c r="AI671" s="41"/>
      <c r="AJ671" s="42"/>
      <c r="AK671" s="42">
        <f>IF(テーブル22[[#This Row],[1-9月残高]]=0,テーブル22[[#This Row],[10-12月計]]-テーブル22[[#This Row],[入金額4]],IF(テーブル22[[#This Row],[1-9月残高]]&gt;0,テーブル22[[#This Row],[1-9月残高]]+テーブル22[[#This Row],[10-12月計]]-テーブル22[[#This Row],[入金額4]]))</f>
        <v>191190</v>
      </c>
      <c r="AL671" s="42">
        <f>SUM(テーブル22[[#This Row],[1-3月計]],テーブル22[[#This Row],[4-6月計]],テーブル22[[#This Row],[7-9月計]],テーブル22[[#This Row],[10-12月計]]-テーブル22[[#This Row],[入金合計]])</f>
        <v>191190</v>
      </c>
      <c r="AM671" s="42">
        <f>SUM(テーブル22[[#This Row],[入金額]],テーブル22[[#This Row],[入金額2]],テーブル22[[#This Row],[入金額3]],テーブル22[[#This Row],[入金額4]])</f>
        <v>225000</v>
      </c>
      <c r="AN671" s="38">
        <f t="shared" si="10"/>
        <v>416190</v>
      </c>
    </row>
    <row r="672" spans="1:40" hidden="1" x14ac:dyDescent="0.15">
      <c r="A672" s="82">
        <v>4304</v>
      </c>
      <c r="B672" s="82"/>
      <c r="C672" s="83"/>
      <c r="D672" s="42" t="s">
        <v>1818</v>
      </c>
      <c r="E672" s="37"/>
      <c r="F672" s="37"/>
      <c r="G672" s="37"/>
      <c r="H672" s="37"/>
      <c r="I672" s="38"/>
      <c r="J672" s="39">
        <v>0</v>
      </c>
      <c r="K672" s="39">
        <v>0</v>
      </c>
      <c r="L672" s="39">
        <v>2145</v>
      </c>
      <c r="M672" s="44">
        <f>SUM(テーブル22[[#This Row],[1月]:[3月]])</f>
        <v>2145</v>
      </c>
      <c r="N672" s="41">
        <v>41372</v>
      </c>
      <c r="O672" s="39">
        <v>2145</v>
      </c>
      <c r="P67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2" s="42">
        <v>0</v>
      </c>
      <c r="R672" s="42">
        <v>0</v>
      </c>
      <c r="S672" s="42">
        <v>0</v>
      </c>
      <c r="T672" s="42">
        <f>SUM(テーブル22[[#This Row],[4月]:[6月]])</f>
        <v>0</v>
      </c>
      <c r="U672" s="41"/>
      <c r="V672" s="42"/>
      <c r="W672" s="42">
        <f>IF(テーブル22[[#This Row],[1-3月残高]]="",テーブル22[[#This Row],[4-6月計]]-テーブル22[[#This Row],[入金額2]],IF(テーブル22[[#This Row],[1-3月残高]]&gt;0,テーブル22[[#This Row],[1-3月残高]]+テーブル22[[#This Row],[4-6月計]]-テーブル22[[#This Row],[入金額2]]))</f>
        <v>0</v>
      </c>
      <c r="X672" s="42"/>
      <c r="Y672" s="42"/>
      <c r="Z672" s="42"/>
      <c r="AA672" s="42">
        <f>SUM(テーブル22[[#This Row],[7月]:[9月]])</f>
        <v>0</v>
      </c>
      <c r="AB672" s="41"/>
      <c r="AC672" s="42"/>
      <c r="AD672" s="42">
        <f>IF(テーブル22[[#This Row],[1-6月残高]]=0,テーブル22[[#This Row],[7-9月計]]-テーブル22[[#This Row],[入金額3]],IF(テーブル22[[#This Row],[1-6月残高]]&gt;0,テーブル22[[#This Row],[1-6月残高]]+テーブル22[[#This Row],[7-9月計]]-テーブル22[[#This Row],[入金額3]]))</f>
        <v>0</v>
      </c>
      <c r="AE672" s="42"/>
      <c r="AF672" s="42"/>
      <c r="AG672" s="42"/>
      <c r="AH672" s="42">
        <f>SUM(テーブル22[[#This Row],[10月]:[12月]])</f>
        <v>0</v>
      </c>
      <c r="AI672" s="41"/>
      <c r="AJ672" s="42"/>
      <c r="AK672" s="42">
        <f>IF(テーブル22[[#This Row],[1-9月残高]]=0,テーブル22[[#This Row],[10-12月計]]-テーブル22[[#This Row],[入金額4]],IF(テーブル22[[#This Row],[1-9月残高]]&gt;0,テーブル22[[#This Row],[1-9月残高]]+テーブル22[[#This Row],[10-12月計]]-テーブル22[[#This Row],[入金額4]]))</f>
        <v>0</v>
      </c>
      <c r="AL672" s="42">
        <f>SUM(テーブル22[[#This Row],[1-3月計]],テーブル22[[#This Row],[4-6月計]],テーブル22[[#This Row],[7-9月計]],テーブル22[[#This Row],[10-12月計]]-テーブル22[[#This Row],[入金合計]])</f>
        <v>0</v>
      </c>
      <c r="AM672" s="42">
        <f>SUM(テーブル22[[#This Row],[入金額]],テーブル22[[#This Row],[入金額2]],テーブル22[[#This Row],[入金額3]],テーブル22[[#This Row],[入金額4]])</f>
        <v>2145</v>
      </c>
      <c r="AN672" s="38">
        <f t="shared" si="10"/>
        <v>2145</v>
      </c>
    </row>
    <row r="673" spans="1:40" hidden="1" x14ac:dyDescent="0.15">
      <c r="A673" s="51">
        <v>4305</v>
      </c>
      <c r="B673" s="46" t="s">
        <v>471</v>
      </c>
      <c r="C673" s="51"/>
      <c r="D673" s="51" t="s">
        <v>1819</v>
      </c>
      <c r="E673" s="37"/>
      <c r="F673" s="37"/>
      <c r="G673" s="37"/>
      <c r="H673" s="37"/>
      <c r="I673" s="46"/>
      <c r="J673" s="64">
        <v>585</v>
      </c>
      <c r="K673" s="64">
        <v>0</v>
      </c>
      <c r="L673" s="64">
        <v>0</v>
      </c>
      <c r="M673" s="49">
        <f>SUM(テーブル22[[#This Row],[1月]:[3月]])</f>
        <v>585</v>
      </c>
      <c r="N673" s="52">
        <v>41379</v>
      </c>
      <c r="O673" s="48">
        <v>585</v>
      </c>
      <c r="P673" s="51"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3" s="51">
        <v>0</v>
      </c>
      <c r="R673" s="51">
        <v>0</v>
      </c>
      <c r="S673" s="51">
        <v>0</v>
      </c>
      <c r="T673" s="51">
        <f>SUM(テーブル22[[#This Row],[4月]:[6月]])</f>
        <v>0</v>
      </c>
      <c r="U673" s="52"/>
      <c r="V673" s="51"/>
      <c r="W673" s="51">
        <f>IF(テーブル22[[#This Row],[1-3月残高]]="",テーブル22[[#This Row],[4-6月計]]-テーブル22[[#This Row],[入金額2]],IF(テーブル22[[#This Row],[1-3月残高]]&gt;0,テーブル22[[#This Row],[1-3月残高]]+テーブル22[[#This Row],[4-6月計]]-テーブル22[[#This Row],[入金額2]]))</f>
        <v>0</v>
      </c>
      <c r="X673" s="51"/>
      <c r="Y673" s="51"/>
      <c r="Z673" s="51"/>
      <c r="AA673" s="51">
        <f>SUM(テーブル22[[#This Row],[7月]:[9月]])</f>
        <v>0</v>
      </c>
      <c r="AB673" s="52"/>
      <c r="AC673" s="51"/>
      <c r="AD673" s="51">
        <f>IF(テーブル22[[#This Row],[1-6月残高]]=0,テーブル22[[#This Row],[7-9月計]]-テーブル22[[#This Row],[入金額3]],IF(テーブル22[[#This Row],[1-6月残高]]&gt;0,テーブル22[[#This Row],[1-6月残高]]+テーブル22[[#This Row],[7-9月計]]-テーブル22[[#This Row],[入金額3]]))</f>
        <v>0</v>
      </c>
      <c r="AE673" s="51"/>
      <c r="AF673" s="51"/>
      <c r="AG673" s="51"/>
      <c r="AH673" s="51">
        <f>SUM(テーブル22[[#This Row],[10月]:[12月]])</f>
        <v>0</v>
      </c>
      <c r="AI673" s="52"/>
      <c r="AJ673" s="51"/>
      <c r="AK673" s="51">
        <f>IF(テーブル22[[#This Row],[1-9月残高]]=0,テーブル22[[#This Row],[10-12月計]]-テーブル22[[#This Row],[入金額4]],IF(テーブル22[[#This Row],[1-9月残高]]&gt;0,テーブル22[[#This Row],[1-9月残高]]+テーブル22[[#This Row],[10-12月計]]-テーブル22[[#This Row],[入金額4]]))</f>
        <v>0</v>
      </c>
      <c r="AL673" s="51">
        <f>SUM(テーブル22[[#This Row],[1-3月計]],テーブル22[[#This Row],[4-6月計]],テーブル22[[#This Row],[7-9月計]],テーブル22[[#This Row],[10-12月計]]-テーブル22[[#This Row],[入金合計]])</f>
        <v>0</v>
      </c>
      <c r="AM673" s="51">
        <f>SUM(テーブル22[[#This Row],[入金額]],テーブル22[[#This Row],[入金額2]],テーブル22[[#This Row],[入金額3]],テーブル22[[#This Row],[入金額4]])</f>
        <v>585</v>
      </c>
      <c r="AN673" s="46">
        <f t="shared" si="10"/>
        <v>585</v>
      </c>
    </row>
    <row r="674" spans="1:40" hidden="1" x14ac:dyDescent="0.15">
      <c r="A674" s="38">
        <v>4306</v>
      </c>
      <c r="B674" s="38"/>
      <c r="C674" s="43"/>
      <c r="D674" s="37" t="s">
        <v>1892</v>
      </c>
      <c r="E674" s="37"/>
      <c r="F674" s="37"/>
      <c r="G674" s="37"/>
      <c r="H674" s="37"/>
      <c r="I674" s="38"/>
      <c r="J674" s="39">
        <v>0</v>
      </c>
      <c r="K674" s="39">
        <v>0</v>
      </c>
      <c r="L674" s="39">
        <v>0</v>
      </c>
      <c r="M674" s="44">
        <f>SUM(テーブル22[[#This Row],[1月]:[3月]])</f>
        <v>0</v>
      </c>
      <c r="N674" s="41"/>
      <c r="O674" s="39"/>
      <c r="P67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4" s="42">
        <v>0</v>
      </c>
      <c r="R674" s="42">
        <v>0</v>
      </c>
      <c r="S674" s="42">
        <v>0</v>
      </c>
      <c r="T674" s="42">
        <f>SUM(テーブル22[[#This Row],[4月]:[6月]])</f>
        <v>0</v>
      </c>
      <c r="U674" s="41"/>
      <c r="V674" s="42"/>
      <c r="W674" s="42">
        <f>IF(テーブル22[[#This Row],[1-3月残高]]="",テーブル22[[#This Row],[4-6月計]]-テーブル22[[#This Row],[入金額2]],IF(テーブル22[[#This Row],[1-3月残高]]&gt;0,テーブル22[[#This Row],[1-3月残高]]+テーブル22[[#This Row],[4-6月計]]-テーブル22[[#This Row],[入金額2]]))</f>
        <v>0</v>
      </c>
      <c r="X674" s="42"/>
      <c r="Y674" s="42"/>
      <c r="Z674" s="42"/>
      <c r="AA674" s="42">
        <f>SUM(テーブル22[[#This Row],[7月]:[9月]])</f>
        <v>0</v>
      </c>
      <c r="AB674" s="41"/>
      <c r="AC674" s="42"/>
      <c r="AD674" s="42">
        <f>IF(テーブル22[[#This Row],[1-6月残高]]=0,テーブル22[[#This Row],[7-9月計]]-テーブル22[[#This Row],[入金額3]],IF(テーブル22[[#This Row],[1-6月残高]]&gt;0,テーブル22[[#This Row],[1-6月残高]]+テーブル22[[#This Row],[7-9月計]]-テーブル22[[#This Row],[入金額3]]))</f>
        <v>0</v>
      </c>
      <c r="AE674" s="42"/>
      <c r="AF674" s="42"/>
      <c r="AG674" s="42"/>
      <c r="AH674" s="42">
        <f>SUM(テーブル22[[#This Row],[10月]:[12月]])</f>
        <v>0</v>
      </c>
      <c r="AI674" s="41"/>
      <c r="AJ674" s="42"/>
      <c r="AK674" s="42">
        <f>IF(テーブル22[[#This Row],[1-9月残高]]=0,テーブル22[[#This Row],[10-12月計]]-テーブル22[[#This Row],[入金額4]],IF(テーブル22[[#This Row],[1-9月残高]]&gt;0,テーブル22[[#This Row],[1-9月残高]]+テーブル22[[#This Row],[10-12月計]]-テーブル22[[#This Row],[入金額4]]))</f>
        <v>0</v>
      </c>
      <c r="AL674" s="42">
        <f>SUM(テーブル22[[#This Row],[1-3月計]],テーブル22[[#This Row],[4-6月計]],テーブル22[[#This Row],[7-9月計]],テーブル22[[#This Row],[10-12月計]]-テーブル22[[#This Row],[入金合計]])</f>
        <v>0</v>
      </c>
      <c r="AM674" s="42">
        <f>SUM(テーブル22[[#This Row],[入金額]],テーブル22[[#This Row],[入金額2]],テーブル22[[#This Row],[入金額3]],テーブル22[[#This Row],[入金額4]])</f>
        <v>0</v>
      </c>
      <c r="AN674" s="38">
        <f t="shared" si="10"/>
        <v>0</v>
      </c>
    </row>
    <row r="675" spans="1:40" hidden="1" x14ac:dyDescent="0.15">
      <c r="A675" s="38">
        <v>4500</v>
      </c>
      <c r="B675" s="38"/>
      <c r="C675" s="43"/>
      <c r="D675" s="37" t="s">
        <v>70</v>
      </c>
      <c r="E675" s="37" t="s">
        <v>219</v>
      </c>
      <c r="F675" s="37" t="s">
        <v>1820</v>
      </c>
      <c r="G675" s="37" t="s">
        <v>69</v>
      </c>
      <c r="H675" s="37" t="s">
        <v>418</v>
      </c>
      <c r="I675" s="38"/>
      <c r="J675" s="39">
        <v>1080</v>
      </c>
      <c r="K675" s="39">
        <v>0</v>
      </c>
      <c r="L675" s="39">
        <v>90</v>
      </c>
      <c r="M675" s="44">
        <f>SUM(テーブル22[[#This Row],[1月]:[3月]])</f>
        <v>1170</v>
      </c>
      <c r="N675" s="41">
        <v>41386</v>
      </c>
      <c r="O675" s="39">
        <v>1170</v>
      </c>
      <c r="P67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5" s="42">
        <v>60</v>
      </c>
      <c r="R675" s="42">
        <v>30</v>
      </c>
      <c r="S675" s="42">
        <v>750</v>
      </c>
      <c r="T675" s="42">
        <f>SUM(テーブル22[[#This Row],[4月]:[6月]])</f>
        <v>840</v>
      </c>
      <c r="U675" s="41"/>
      <c r="V675" s="42"/>
      <c r="W675" s="42">
        <f>IF(テーブル22[[#This Row],[1-3月残高]]="",テーブル22[[#This Row],[4-6月計]]-テーブル22[[#This Row],[入金額2]],IF(テーブル22[[#This Row],[1-3月残高]]&gt;0,テーブル22[[#This Row],[1-3月残高]]+テーブル22[[#This Row],[4-6月計]]-テーブル22[[#This Row],[入金額2]]))</f>
        <v>840</v>
      </c>
      <c r="X675" s="42"/>
      <c r="Y675" s="42"/>
      <c r="Z675" s="42"/>
      <c r="AA675" s="42">
        <f>SUM(テーブル22[[#This Row],[7月]:[9月]])</f>
        <v>0</v>
      </c>
      <c r="AB675" s="41"/>
      <c r="AC675" s="42"/>
      <c r="AD675" s="42">
        <f>IF(テーブル22[[#This Row],[1-6月残高]]=0,テーブル22[[#This Row],[7-9月計]]-テーブル22[[#This Row],[入金額3]],IF(テーブル22[[#This Row],[1-6月残高]]&gt;0,テーブル22[[#This Row],[1-6月残高]]+テーブル22[[#This Row],[7-9月計]]-テーブル22[[#This Row],[入金額3]]))</f>
        <v>840</v>
      </c>
      <c r="AE675" s="42"/>
      <c r="AF675" s="42"/>
      <c r="AG675" s="42"/>
      <c r="AH675" s="42">
        <f>SUM(テーブル22[[#This Row],[10月]:[12月]])</f>
        <v>0</v>
      </c>
      <c r="AI675" s="41"/>
      <c r="AJ675" s="42"/>
      <c r="AK675" s="42">
        <f>IF(テーブル22[[#This Row],[1-9月残高]]=0,テーブル22[[#This Row],[10-12月計]]-テーブル22[[#This Row],[入金額4]],IF(テーブル22[[#This Row],[1-9月残高]]&gt;0,テーブル22[[#This Row],[1-9月残高]]+テーブル22[[#This Row],[10-12月計]]-テーブル22[[#This Row],[入金額4]]))</f>
        <v>840</v>
      </c>
      <c r="AL675" s="42">
        <f>SUM(テーブル22[[#This Row],[1-3月計]],テーブル22[[#This Row],[4-6月計]],テーブル22[[#This Row],[7-9月計]],テーブル22[[#This Row],[10-12月計]]-テーブル22[[#This Row],[入金合計]])</f>
        <v>840</v>
      </c>
      <c r="AM675" s="42">
        <f>SUM(テーブル22[[#This Row],[入金額]],テーブル22[[#This Row],[入金額2]],テーブル22[[#This Row],[入金額3]],テーブル22[[#This Row],[入金額4]])</f>
        <v>1170</v>
      </c>
      <c r="AN675" s="38">
        <f t="shared" si="10"/>
        <v>2010</v>
      </c>
    </row>
    <row r="676" spans="1:40" hidden="1" x14ac:dyDescent="0.15">
      <c r="A676" s="38">
        <v>4501</v>
      </c>
      <c r="B676" s="38"/>
      <c r="C676" s="43"/>
      <c r="D676" s="37" t="s">
        <v>1821</v>
      </c>
      <c r="E676" s="37" t="s">
        <v>219</v>
      </c>
      <c r="F676" s="37" t="s">
        <v>1822</v>
      </c>
      <c r="G676" s="37" t="s">
        <v>1823</v>
      </c>
      <c r="H676" s="37" t="s">
        <v>1824</v>
      </c>
      <c r="I676" s="38"/>
      <c r="J676" s="39">
        <v>0</v>
      </c>
      <c r="K676" s="39">
        <v>0</v>
      </c>
      <c r="L676" s="39">
        <v>0</v>
      </c>
      <c r="M676" s="44">
        <f>SUM(テーブル22[[#This Row],[1月]:[3月]])</f>
        <v>0</v>
      </c>
      <c r="N676" s="41"/>
      <c r="O676" s="39"/>
      <c r="P67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6" s="42">
        <v>0</v>
      </c>
      <c r="R676" s="42">
        <v>0</v>
      </c>
      <c r="S676" s="42">
        <v>0</v>
      </c>
      <c r="T676" s="42">
        <f>SUM(テーブル22[[#This Row],[4月]:[6月]])</f>
        <v>0</v>
      </c>
      <c r="U676" s="41"/>
      <c r="V676" s="42"/>
      <c r="W676" s="42">
        <f>IF(テーブル22[[#This Row],[1-3月残高]]="",テーブル22[[#This Row],[4-6月計]]-テーブル22[[#This Row],[入金額2]],IF(テーブル22[[#This Row],[1-3月残高]]&gt;0,テーブル22[[#This Row],[1-3月残高]]+テーブル22[[#This Row],[4-6月計]]-テーブル22[[#This Row],[入金額2]]))</f>
        <v>0</v>
      </c>
      <c r="X676" s="42"/>
      <c r="Y676" s="42"/>
      <c r="Z676" s="42"/>
      <c r="AA676" s="42">
        <f>SUM(テーブル22[[#This Row],[7月]:[9月]])</f>
        <v>0</v>
      </c>
      <c r="AB676" s="41"/>
      <c r="AC676" s="42"/>
      <c r="AD676" s="42">
        <f>IF(テーブル22[[#This Row],[1-6月残高]]=0,テーブル22[[#This Row],[7-9月計]]-テーブル22[[#This Row],[入金額3]],IF(テーブル22[[#This Row],[1-6月残高]]&gt;0,テーブル22[[#This Row],[1-6月残高]]+テーブル22[[#This Row],[7-9月計]]-テーブル22[[#This Row],[入金額3]]))</f>
        <v>0</v>
      </c>
      <c r="AE676" s="42"/>
      <c r="AF676" s="42"/>
      <c r="AG676" s="42"/>
      <c r="AH676" s="42">
        <f>SUM(テーブル22[[#This Row],[10月]:[12月]])</f>
        <v>0</v>
      </c>
      <c r="AI676" s="41"/>
      <c r="AJ676" s="42"/>
      <c r="AK676" s="42">
        <f>IF(テーブル22[[#This Row],[1-9月残高]]=0,テーブル22[[#This Row],[10-12月計]]-テーブル22[[#This Row],[入金額4]],IF(テーブル22[[#This Row],[1-9月残高]]&gt;0,テーブル22[[#This Row],[1-9月残高]]+テーブル22[[#This Row],[10-12月計]]-テーブル22[[#This Row],[入金額4]]))</f>
        <v>0</v>
      </c>
      <c r="AL676" s="42">
        <f>SUM(テーブル22[[#This Row],[1-3月計]],テーブル22[[#This Row],[4-6月計]],テーブル22[[#This Row],[7-9月計]],テーブル22[[#This Row],[10-12月計]]-テーブル22[[#This Row],[入金合計]])</f>
        <v>0</v>
      </c>
      <c r="AM676" s="42">
        <f>SUM(テーブル22[[#This Row],[入金額]],テーブル22[[#This Row],[入金額2]],テーブル22[[#This Row],[入金額3]],テーブル22[[#This Row],[入金額4]])</f>
        <v>0</v>
      </c>
      <c r="AN676" s="38">
        <f t="shared" si="10"/>
        <v>0</v>
      </c>
    </row>
    <row r="677" spans="1:40" hidden="1" x14ac:dyDescent="0.15">
      <c r="A677" s="38">
        <v>4600</v>
      </c>
      <c r="B677" s="38"/>
      <c r="C677" s="43"/>
      <c r="D677" s="37" t="s">
        <v>1825</v>
      </c>
      <c r="E677" s="37" t="s">
        <v>197</v>
      </c>
      <c r="F677" s="37" t="s">
        <v>1826</v>
      </c>
      <c r="G677" s="37" t="s">
        <v>1827</v>
      </c>
      <c r="H677" s="37" t="s">
        <v>419</v>
      </c>
      <c r="I677" s="38"/>
      <c r="J677" s="39">
        <v>0</v>
      </c>
      <c r="K677" s="39">
        <v>0</v>
      </c>
      <c r="L677" s="39">
        <v>0</v>
      </c>
      <c r="M677" s="44">
        <f>SUM(テーブル22[[#This Row],[1月]:[3月]])</f>
        <v>0</v>
      </c>
      <c r="N677" s="41"/>
      <c r="O677" s="39"/>
      <c r="P677"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7" s="42">
        <v>0</v>
      </c>
      <c r="R677" s="42">
        <v>0</v>
      </c>
      <c r="S677" s="42">
        <v>0</v>
      </c>
      <c r="T677" s="42">
        <f>SUM(テーブル22[[#This Row],[4月]:[6月]])</f>
        <v>0</v>
      </c>
      <c r="U677" s="41"/>
      <c r="V677" s="42"/>
      <c r="W677" s="42">
        <f>IF(テーブル22[[#This Row],[1-3月残高]]="",テーブル22[[#This Row],[4-6月計]]-テーブル22[[#This Row],[入金額2]],IF(テーブル22[[#This Row],[1-3月残高]]&gt;0,テーブル22[[#This Row],[1-3月残高]]+テーブル22[[#This Row],[4-6月計]]-テーブル22[[#This Row],[入金額2]]))</f>
        <v>0</v>
      </c>
      <c r="X677" s="42"/>
      <c r="Y677" s="42"/>
      <c r="Z677" s="42"/>
      <c r="AA677" s="42">
        <f>SUM(テーブル22[[#This Row],[7月]:[9月]])</f>
        <v>0</v>
      </c>
      <c r="AB677" s="41"/>
      <c r="AC677" s="42"/>
      <c r="AD677" s="42">
        <f>IF(テーブル22[[#This Row],[1-6月残高]]=0,テーブル22[[#This Row],[7-9月計]]-テーブル22[[#This Row],[入金額3]],IF(テーブル22[[#This Row],[1-6月残高]]&gt;0,テーブル22[[#This Row],[1-6月残高]]+テーブル22[[#This Row],[7-9月計]]-テーブル22[[#This Row],[入金額3]]))</f>
        <v>0</v>
      </c>
      <c r="AE677" s="42"/>
      <c r="AF677" s="42"/>
      <c r="AG677" s="42"/>
      <c r="AH677" s="42">
        <f>SUM(テーブル22[[#This Row],[10月]:[12月]])</f>
        <v>0</v>
      </c>
      <c r="AI677" s="41"/>
      <c r="AJ677" s="42"/>
      <c r="AK677" s="42">
        <f>IF(テーブル22[[#This Row],[1-9月残高]]=0,テーブル22[[#This Row],[10-12月計]]-テーブル22[[#This Row],[入金額4]],IF(テーブル22[[#This Row],[1-9月残高]]&gt;0,テーブル22[[#This Row],[1-9月残高]]+テーブル22[[#This Row],[10-12月計]]-テーブル22[[#This Row],[入金額4]]))</f>
        <v>0</v>
      </c>
      <c r="AL677" s="42">
        <f>SUM(テーブル22[[#This Row],[1-3月計]],テーブル22[[#This Row],[4-6月計]],テーブル22[[#This Row],[7-9月計]],テーブル22[[#This Row],[10-12月計]]-テーブル22[[#This Row],[入金合計]])</f>
        <v>0</v>
      </c>
      <c r="AM677" s="42">
        <f>SUM(テーブル22[[#This Row],[入金額]],テーブル22[[#This Row],[入金額2]],テーブル22[[#This Row],[入金額3]],テーブル22[[#This Row],[入金額4]])</f>
        <v>0</v>
      </c>
      <c r="AN677" s="38">
        <f t="shared" si="10"/>
        <v>0</v>
      </c>
    </row>
    <row r="678" spans="1:40" hidden="1" x14ac:dyDescent="0.15">
      <c r="A678" s="38">
        <v>9001</v>
      </c>
      <c r="B678" s="38"/>
      <c r="C678" s="43"/>
      <c r="D678" s="37" t="s">
        <v>1828</v>
      </c>
      <c r="E678" s="37"/>
      <c r="F678" s="37"/>
      <c r="G678" s="37"/>
      <c r="H678" s="37"/>
      <c r="I678" s="38"/>
      <c r="J678" s="39">
        <v>0</v>
      </c>
      <c r="K678" s="39">
        <v>0</v>
      </c>
      <c r="L678" s="39">
        <v>0</v>
      </c>
      <c r="M678" s="44">
        <f>SUM(テーブル22[[#This Row],[1月]:[3月]])</f>
        <v>0</v>
      </c>
      <c r="N678" s="41"/>
      <c r="O678" s="39"/>
      <c r="P678"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8" s="42">
        <v>0</v>
      </c>
      <c r="R678" s="42">
        <v>0</v>
      </c>
      <c r="S678" s="42">
        <v>0</v>
      </c>
      <c r="T678" s="42">
        <f>SUM(テーブル22[[#This Row],[4月]:[6月]])</f>
        <v>0</v>
      </c>
      <c r="U678" s="41"/>
      <c r="V678" s="42"/>
      <c r="W678" s="42">
        <f>IF(テーブル22[[#This Row],[1-3月残高]]="",テーブル22[[#This Row],[4-6月計]]-テーブル22[[#This Row],[入金額2]],IF(テーブル22[[#This Row],[1-3月残高]]&gt;0,テーブル22[[#This Row],[1-3月残高]]+テーブル22[[#This Row],[4-6月計]]-テーブル22[[#This Row],[入金額2]]))</f>
        <v>0</v>
      </c>
      <c r="X678" s="42"/>
      <c r="Y678" s="42"/>
      <c r="Z678" s="42"/>
      <c r="AA678" s="42">
        <f>SUM(テーブル22[[#This Row],[7月]:[9月]])</f>
        <v>0</v>
      </c>
      <c r="AB678" s="41"/>
      <c r="AC678" s="42"/>
      <c r="AD678" s="42">
        <f>IF(テーブル22[[#This Row],[1-6月残高]]=0,テーブル22[[#This Row],[7-9月計]]-テーブル22[[#This Row],[入金額3]],IF(テーブル22[[#This Row],[1-6月残高]]&gt;0,テーブル22[[#This Row],[1-6月残高]]+テーブル22[[#This Row],[7-9月計]]-テーブル22[[#This Row],[入金額3]]))</f>
        <v>0</v>
      </c>
      <c r="AE678" s="42"/>
      <c r="AF678" s="42"/>
      <c r="AG678" s="42"/>
      <c r="AH678" s="42">
        <f>SUM(テーブル22[[#This Row],[10月]:[12月]])</f>
        <v>0</v>
      </c>
      <c r="AI678" s="41"/>
      <c r="AJ678" s="42"/>
      <c r="AK678" s="42">
        <f>IF(テーブル22[[#This Row],[1-9月残高]]=0,テーブル22[[#This Row],[10-12月計]]-テーブル22[[#This Row],[入金額4]],IF(テーブル22[[#This Row],[1-9月残高]]&gt;0,テーブル22[[#This Row],[1-9月残高]]+テーブル22[[#This Row],[10-12月計]]-テーブル22[[#This Row],[入金額4]]))</f>
        <v>0</v>
      </c>
      <c r="AL678" s="42">
        <f>SUM(テーブル22[[#This Row],[1-3月計]],テーブル22[[#This Row],[4-6月計]],テーブル22[[#This Row],[7-9月計]],テーブル22[[#This Row],[10-12月計]]-テーブル22[[#This Row],[入金合計]])</f>
        <v>0</v>
      </c>
      <c r="AM678" s="42">
        <f>SUM(テーブル22[[#This Row],[入金額]],テーブル22[[#This Row],[入金額2]],テーブル22[[#This Row],[入金額3]],テーブル22[[#This Row],[入金額4]])</f>
        <v>0</v>
      </c>
      <c r="AN678" s="38">
        <f t="shared" si="10"/>
        <v>0</v>
      </c>
    </row>
    <row r="679" spans="1:40" hidden="1" x14ac:dyDescent="0.15">
      <c r="A679" s="38">
        <v>9002</v>
      </c>
      <c r="B679" s="38"/>
      <c r="C679" s="43"/>
      <c r="D679" s="37" t="s">
        <v>1829</v>
      </c>
      <c r="E679" s="37"/>
      <c r="F679" s="37"/>
      <c r="G679" s="37"/>
      <c r="H679" s="37"/>
      <c r="I679" s="38"/>
      <c r="J679" s="39">
        <v>0</v>
      </c>
      <c r="K679" s="39">
        <v>0</v>
      </c>
      <c r="L679" s="39">
        <v>0</v>
      </c>
      <c r="M679" s="44">
        <f>SUM(テーブル22[[#This Row],[1月]:[3月]])</f>
        <v>0</v>
      </c>
      <c r="N679" s="41"/>
      <c r="O679" s="39"/>
      <c r="P679"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79" s="42">
        <v>0</v>
      </c>
      <c r="R679" s="42">
        <v>0</v>
      </c>
      <c r="S679" s="42">
        <v>0</v>
      </c>
      <c r="T679" s="42">
        <f>SUM(テーブル22[[#This Row],[4月]:[6月]])</f>
        <v>0</v>
      </c>
      <c r="U679" s="41"/>
      <c r="V679" s="42"/>
      <c r="W679" s="42">
        <f>IF(テーブル22[[#This Row],[1-3月残高]]="",テーブル22[[#This Row],[4-6月計]]-テーブル22[[#This Row],[入金額2]],IF(テーブル22[[#This Row],[1-3月残高]]&gt;0,テーブル22[[#This Row],[1-3月残高]]+テーブル22[[#This Row],[4-6月計]]-テーブル22[[#This Row],[入金額2]]))</f>
        <v>0</v>
      </c>
      <c r="X679" s="42"/>
      <c r="Y679" s="42"/>
      <c r="Z679" s="42"/>
      <c r="AA679" s="42">
        <f>SUM(テーブル22[[#This Row],[7月]:[9月]])</f>
        <v>0</v>
      </c>
      <c r="AB679" s="41"/>
      <c r="AC679" s="42"/>
      <c r="AD679" s="42">
        <f>IF(テーブル22[[#This Row],[1-6月残高]]=0,テーブル22[[#This Row],[7-9月計]]-テーブル22[[#This Row],[入金額3]],IF(テーブル22[[#This Row],[1-6月残高]]&gt;0,テーブル22[[#This Row],[1-6月残高]]+テーブル22[[#This Row],[7-9月計]]-テーブル22[[#This Row],[入金額3]]))</f>
        <v>0</v>
      </c>
      <c r="AE679" s="42"/>
      <c r="AF679" s="42"/>
      <c r="AG679" s="42"/>
      <c r="AH679" s="42">
        <f>SUM(テーブル22[[#This Row],[10月]:[12月]])</f>
        <v>0</v>
      </c>
      <c r="AI679" s="41"/>
      <c r="AJ679" s="42"/>
      <c r="AK679" s="42">
        <f>IF(テーブル22[[#This Row],[1-9月残高]]=0,テーブル22[[#This Row],[10-12月計]]-テーブル22[[#This Row],[入金額4]],IF(テーブル22[[#This Row],[1-9月残高]]&gt;0,テーブル22[[#This Row],[1-9月残高]]+テーブル22[[#This Row],[10-12月計]]-テーブル22[[#This Row],[入金額4]]))</f>
        <v>0</v>
      </c>
      <c r="AL679" s="42">
        <f>SUM(テーブル22[[#This Row],[1-3月計]],テーブル22[[#This Row],[4-6月計]],テーブル22[[#This Row],[7-9月計]],テーブル22[[#This Row],[10-12月計]]-テーブル22[[#This Row],[入金合計]])</f>
        <v>0</v>
      </c>
      <c r="AM679" s="42">
        <f>SUM(テーブル22[[#This Row],[入金額]],テーブル22[[#This Row],[入金額2]],テーブル22[[#This Row],[入金額3]],テーブル22[[#This Row],[入金額4]])</f>
        <v>0</v>
      </c>
      <c r="AN679" s="38">
        <f t="shared" si="10"/>
        <v>0</v>
      </c>
    </row>
    <row r="680" spans="1:40" hidden="1" x14ac:dyDescent="0.15">
      <c r="A680" s="37">
        <v>9500</v>
      </c>
      <c r="B680" s="37"/>
      <c r="C680" s="65"/>
      <c r="D680" s="79" t="s">
        <v>1893</v>
      </c>
      <c r="E680" s="37"/>
      <c r="F680" s="37"/>
      <c r="G680" s="37"/>
      <c r="H680" s="37"/>
      <c r="I680" s="38" t="s">
        <v>1878</v>
      </c>
      <c r="J680" s="39">
        <v>0</v>
      </c>
      <c r="K680" s="39">
        <v>0</v>
      </c>
      <c r="L680" s="39">
        <v>0</v>
      </c>
      <c r="M680" s="44">
        <f>SUM(テーブル22[[#This Row],[1月]:[3月]])</f>
        <v>0</v>
      </c>
      <c r="N680" s="41"/>
      <c r="O680" s="39"/>
      <c r="P680"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0" s="42">
        <v>0</v>
      </c>
      <c r="R680" s="42">
        <v>0</v>
      </c>
      <c r="S680" s="42">
        <v>0</v>
      </c>
      <c r="T680" s="42">
        <f>SUM(テーブル22[[#This Row],[4月]:[6月]])</f>
        <v>0</v>
      </c>
      <c r="U680" s="41"/>
      <c r="V680" s="42"/>
      <c r="W680" s="42">
        <f>IF(テーブル22[[#This Row],[1-3月残高]]="",テーブル22[[#This Row],[4-6月計]]-テーブル22[[#This Row],[入金額2]],IF(テーブル22[[#This Row],[1-3月残高]]&gt;0,テーブル22[[#This Row],[1-3月残高]]+テーブル22[[#This Row],[4-6月計]]-テーブル22[[#This Row],[入金額2]]))</f>
        <v>0</v>
      </c>
      <c r="X680" s="42"/>
      <c r="Y680" s="42"/>
      <c r="Z680" s="42"/>
      <c r="AA680" s="42">
        <f>SUM(テーブル22[[#This Row],[7月]:[9月]])</f>
        <v>0</v>
      </c>
      <c r="AB680" s="41"/>
      <c r="AC680" s="42"/>
      <c r="AD680" s="42">
        <f>IF(テーブル22[[#This Row],[1-6月残高]]=0,テーブル22[[#This Row],[7-9月計]]-テーブル22[[#This Row],[入金額3]],IF(テーブル22[[#This Row],[1-6月残高]]&gt;0,テーブル22[[#This Row],[1-6月残高]]+テーブル22[[#This Row],[7-9月計]]-テーブル22[[#This Row],[入金額3]]))</f>
        <v>0</v>
      </c>
      <c r="AE680" s="42"/>
      <c r="AF680" s="42"/>
      <c r="AG680" s="42"/>
      <c r="AH680" s="42">
        <f>SUM(テーブル22[[#This Row],[10月]:[12月]])</f>
        <v>0</v>
      </c>
      <c r="AI680" s="41"/>
      <c r="AJ680" s="42"/>
      <c r="AK680" s="42">
        <f>IF(テーブル22[[#This Row],[1-9月残高]]=0,テーブル22[[#This Row],[10-12月計]]-テーブル22[[#This Row],[入金額4]],IF(テーブル22[[#This Row],[1-9月残高]]&gt;0,テーブル22[[#This Row],[1-9月残高]]+テーブル22[[#This Row],[10-12月計]]-テーブル22[[#This Row],[入金額4]]))</f>
        <v>0</v>
      </c>
      <c r="AL680" s="42">
        <f>SUM(テーブル22[[#This Row],[1-3月計]],テーブル22[[#This Row],[4-6月計]],テーブル22[[#This Row],[7-9月計]],テーブル22[[#This Row],[10-12月計]]-テーブル22[[#This Row],[入金合計]])</f>
        <v>0</v>
      </c>
      <c r="AM680" s="42">
        <f>SUM(テーブル22[[#This Row],[入金額]],テーブル22[[#This Row],[入金額2]],テーブル22[[#This Row],[入金額3]],テーブル22[[#This Row],[入金額4]])</f>
        <v>0</v>
      </c>
      <c r="AN680" s="38">
        <f t="shared" si="10"/>
        <v>0</v>
      </c>
    </row>
    <row r="681" spans="1:40" hidden="1" x14ac:dyDescent="0.15">
      <c r="A681" s="65">
        <v>9501</v>
      </c>
      <c r="B681" s="84"/>
      <c r="C681" s="103" t="str">
        <f>IF(テーブル22[[#This Row],[1-3月計]]=0,"",IF(テーブル22[[#This Row],[1-3月計]]&lt;10000,"繰越",""))</f>
        <v/>
      </c>
      <c r="D681" s="79" t="s">
        <v>1905</v>
      </c>
      <c r="E681" s="37"/>
      <c r="F681" s="37"/>
      <c r="G681" s="37"/>
      <c r="H681" s="37"/>
      <c r="I681" s="38" t="s">
        <v>1830</v>
      </c>
      <c r="J681" s="104"/>
      <c r="K681" s="104"/>
      <c r="L681" s="104"/>
      <c r="M681" s="44">
        <f>SUM(テーブル22[[#This Row],[1月]:[3月]])</f>
        <v>0</v>
      </c>
      <c r="N681" s="88"/>
      <c r="O681" s="89"/>
      <c r="P681" s="90"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1" s="37">
        <v>0</v>
      </c>
      <c r="R681" s="37">
        <v>120</v>
      </c>
      <c r="S681" s="37">
        <v>0</v>
      </c>
      <c r="T681" s="42">
        <f>SUM(テーブル22[[#This Row],[4月]:[6月]])</f>
        <v>120</v>
      </c>
      <c r="U681" s="88"/>
      <c r="V681" s="90"/>
      <c r="W681" s="89">
        <f>IF(テーブル22[[#This Row],[1-3月残高]]="",テーブル22[[#This Row],[4-6月計]]-テーブル22[[#This Row],[入金額2]],IF(テーブル22[[#This Row],[1-3月残高]]&gt;0,テーブル22[[#This Row],[1-3月残高]]+テーブル22[[#This Row],[4-6月計]]-テーブル22[[#This Row],[入金額2]]))</f>
        <v>120</v>
      </c>
      <c r="X681" s="37"/>
      <c r="Y681" s="37"/>
      <c r="Z681" s="42"/>
      <c r="AA681" s="42">
        <f>SUM(テーブル22[[#This Row],[7月]:[9月]])</f>
        <v>0</v>
      </c>
      <c r="AB681" s="88"/>
      <c r="AC681" s="90"/>
      <c r="AD681" s="89">
        <f>IF(テーブル22[[#This Row],[1-6月残高]]=0,テーブル22[[#This Row],[7-9月計]]-テーブル22[[#This Row],[入金額3]],IF(テーブル22[[#This Row],[1-6月残高]]&gt;0,テーブル22[[#This Row],[1-6月残高]]+テーブル22[[#This Row],[7-9月計]]-テーブル22[[#This Row],[入金額3]]))</f>
        <v>120</v>
      </c>
      <c r="AE681" s="37"/>
      <c r="AF681" s="37"/>
      <c r="AG681" s="37"/>
      <c r="AH681" s="39">
        <f>SUM(テーブル22[[#This Row],[10月]:[12月]])</f>
        <v>0</v>
      </c>
      <c r="AI681" s="41"/>
      <c r="AJ681" s="42"/>
      <c r="AK681" s="39">
        <f>IF(テーブル22[[#This Row],[1-9月残高]]=0,テーブル22[[#This Row],[10-12月計]]-テーブル22[[#This Row],[入金額4]],IF(テーブル22[[#This Row],[1-9月残高]]&gt;0,テーブル22[[#This Row],[1-9月残高]]+テーブル22[[#This Row],[10-12月計]]-テーブル22[[#This Row],[入金額4]]))</f>
        <v>120</v>
      </c>
      <c r="AL681" s="42">
        <f>SUM(テーブル22[[#This Row],[1-3月計]],テーブル22[[#This Row],[4-6月計]],テーブル22[[#This Row],[7-9月計]],テーブル22[[#This Row],[10-12月計]]-テーブル22[[#This Row],[入金合計]])</f>
        <v>120</v>
      </c>
      <c r="AM681" s="39">
        <f>SUM(テーブル22[[#This Row],[入金額]],テーブル22[[#This Row],[入金額2]],テーブル22[[#This Row],[入金額3]],テーブル22[[#This Row],[入金額4]])</f>
        <v>0</v>
      </c>
      <c r="AN681" s="38">
        <f>M681+T681+AA681+AH681</f>
        <v>120</v>
      </c>
    </row>
    <row r="682" spans="1:40" hidden="1" x14ac:dyDescent="0.15">
      <c r="A682" s="38">
        <v>9996</v>
      </c>
      <c r="B682" s="38"/>
      <c r="C682" s="43"/>
      <c r="D682" s="37" t="s">
        <v>1831</v>
      </c>
      <c r="E682" s="37" t="s">
        <v>1832</v>
      </c>
      <c r="F682" s="37" t="s">
        <v>1833</v>
      </c>
      <c r="G682" s="37" t="s">
        <v>1834</v>
      </c>
      <c r="H682" s="37"/>
      <c r="I682" s="38"/>
      <c r="J682" s="39">
        <v>0</v>
      </c>
      <c r="K682" s="39">
        <v>0</v>
      </c>
      <c r="L682" s="39">
        <v>0</v>
      </c>
      <c r="M682" s="44">
        <f>SUM(テーブル22[[#This Row],[1月]:[3月]])</f>
        <v>0</v>
      </c>
      <c r="N682" s="41"/>
      <c r="O682" s="39"/>
      <c r="P682"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2" s="42">
        <v>0</v>
      </c>
      <c r="R682" s="42">
        <v>0</v>
      </c>
      <c r="S682" s="42">
        <v>0</v>
      </c>
      <c r="T682" s="42">
        <f>SUM(テーブル22[[#This Row],[4月]:[6月]])</f>
        <v>0</v>
      </c>
      <c r="U682" s="41"/>
      <c r="V682" s="42"/>
      <c r="W682" s="42">
        <f>IF(テーブル22[[#This Row],[1-3月残高]]="",テーブル22[[#This Row],[4-6月計]]-テーブル22[[#This Row],[入金額2]],IF(テーブル22[[#This Row],[1-3月残高]]&gt;0,テーブル22[[#This Row],[1-3月残高]]+テーブル22[[#This Row],[4-6月計]]-テーブル22[[#This Row],[入金額2]]))</f>
        <v>0</v>
      </c>
      <c r="X682" s="42"/>
      <c r="Y682" s="42"/>
      <c r="Z682" s="42"/>
      <c r="AA682" s="42">
        <f>SUM(テーブル22[[#This Row],[7月]:[9月]])</f>
        <v>0</v>
      </c>
      <c r="AB682" s="41"/>
      <c r="AC682" s="42"/>
      <c r="AD682" s="42">
        <f>IF(テーブル22[[#This Row],[1-6月残高]]=0,テーブル22[[#This Row],[7-9月計]]-テーブル22[[#This Row],[入金額3]],IF(テーブル22[[#This Row],[1-6月残高]]&gt;0,テーブル22[[#This Row],[1-6月残高]]+テーブル22[[#This Row],[7-9月計]]-テーブル22[[#This Row],[入金額3]]))</f>
        <v>0</v>
      </c>
      <c r="AE682" s="42"/>
      <c r="AF682" s="42"/>
      <c r="AG682" s="42"/>
      <c r="AH682" s="42">
        <f>SUM(テーブル22[[#This Row],[10月]:[12月]])</f>
        <v>0</v>
      </c>
      <c r="AI682" s="41"/>
      <c r="AJ682" s="42"/>
      <c r="AK682" s="42">
        <f>IF(テーブル22[[#This Row],[1-9月残高]]=0,テーブル22[[#This Row],[10-12月計]]-テーブル22[[#This Row],[入金額4]],IF(テーブル22[[#This Row],[1-9月残高]]&gt;0,テーブル22[[#This Row],[1-9月残高]]+テーブル22[[#This Row],[10-12月計]]-テーブル22[[#This Row],[入金額4]]))</f>
        <v>0</v>
      </c>
      <c r="AL682" s="42">
        <f>SUM(テーブル22[[#This Row],[1-3月計]],テーブル22[[#This Row],[4-6月計]],テーブル22[[#This Row],[7-9月計]],テーブル22[[#This Row],[10-12月計]]-テーブル22[[#This Row],[入金合計]])</f>
        <v>0</v>
      </c>
      <c r="AM682" s="42">
        <f>SUM(テーブル22[[#This Row],[入金額]],テーブル22[[#This Row],[入金額2]],テーブル22[[#This Row],[入金額3]],テーブル22[[#This Row],[入金額4]])</f>
        <v>0</v>
      </c>
      <c r="AN682" s="38">
        <f t="shared" si="10"/>
        <v>0</v>
      </c>
    </row>
    <row r="683" spans="1:40" hidden="1" x14ac:dyDescent="0.15">
      <c r="A683" s="43">
        <v>9997</v>
      </c>
      <c r="B683" s="38"/>
      <c r="C683" s="43"/>
      <c r="D683" s="37" t="s">
        <v>1831</v>
      </c>
      <c r="E683" s="37" t="s">
        <v>79</v>
      </c>
      <c r="F683" s="37" t="s">
        <v>1835</v>
      </c>
      <c r="G683" s="37" t="s">
        <v>1834</v>
      </c>
      <c r="H683" s="37"/>
      <c r="I683" s="38"/>
      <c r="J683" s="39">
        <v>0</v>
      </c>
      <c r="K683" s="39">
        <v>0</v>
      </c>
      <c r="L683" s="39">
        <v>0</v>
      </c>
      <c r="M683" s="44">
        <f>SUM(テーブル22[[#This Row],[1月]:[3月]])</f>
        <v>0</v>
      </c>
      <c r="N683" s="41"/>
      <c r="O683" s="39"/>
      <c r="P683"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3" s="42">
        <v>0</v>
      </c>
      <c r="R683" s="42">
        <v>0</v>
      </c>
      <c r="S683" s="42">
        <v>0</v>
      </c>
      <c r="T683" s="42">
        <f>SUM(テーブル22[[#This Row],[4月]:[6月]])</f>
        <v>0</v>
      </c>
      <c r="U683" s="41"/>
      <c r="V683" s="42"/>
      <c r="W683" s="42">
        <f>IF(テーブル22[[#This Row],[1-3月残高]]="",テーブル22[[#This Row],[4-6月計]]-テーブル22[[#This Row],[入金額2]],IF(テーブル22[[#This Row],[1-3月残高]]&gt;0,テーブル22[[#This Row],[1-3月残高]]+テーブル22[[#This Row],[4-6月計]]-テーブル22[[#This Row],[入金額2]]))</f>
        <v>0</v>
      </c>
      <c r="X683" s="42"/>
      <c r="Y683" s="42"/>
      <c r="Z683" s="42"/>
      <c r="AA683" s="42">
        <f>SUM(テーブル22[[#This Row],[7月]:[9月]])</f>
        <v>0</v>
      </c>
      <c r="AB683" s="41"/>
      <c r="AC683" s="42"/>
      <c r="AD683" s="42">
        <f>IF(テーブル22[[#This Row],[1-6月残高]]=0,テーブル22[[#This Row],[7-9月計]]-テーブル22[[#This Row],[入金額3]],IF(テーブル22[[#This Row],[1-6月残高]]&gt;0,テーブル22[[#This Row],[1-6月残高]]+テーブル22[[#This Row],[7-9月計]]-テーブル22[[#This Row],[入金額3]]))</f>
        <v>0</v>
      </c>
      <c r="AE683" s="42"/>
      <c r="AF683" s="42"/>
      <c r="AG683" s="42"/>
      <c r="AH683" s="42">
        <f>SUM(テーブル22[[#This Row],[10月]:[12月]])</f>
        <v>0</v>
      </c>
      <c r="AI683" s="41"/>
      <c r="AJ683" s="42"/>
      <c r="AK683" s="42">
        <f>IF(テーブル22[[#This Row],[1-9月残高]]=0,テーブル22[[#This Row],[10-12月計]]-テーブル22[[#This Row],[入金額4]],IF(テーブル22[[#This Row],[1-9月残高]]&gt;0,テーブル22[[#This Row],[1-9月残高]]+テーブル22[[#This Row],[10-12月計]]-テーブル22[[#This Row],[入金額4]]))</f>
        <v>0</v>
      </c>
      <c r="AL683" s="42">
        <f>SUM(テーブル22[[#This Row],[1-3月計]],テーブル22[[#This Row],[4-6月計]],テーブル22[[#This Row],[7-9月計]],テーブル22[[#This Row],[10-12月計]]-テーブル22[[#This Row],[入金合計]])</f>
        <v>0</v>
      </c>
      <c r="AM683" s="42">
        <f>SUM(テーブル22[[#This Row],[入金額]],テーブル22[[#This Row],[入金額2]],テーブル22[[#This Row],[入金額3]],テーブル22[[#This Row],[入金額4]])</f>
        <v>0</v>
      </c>
      <c r="AN683" s="38">
        <f t="shared" si="10"/>
        <v>0</v>
      </c>
    </row>
    <row r="684" spans="1:40" hidden="1" x14ac:dyDescent="0.15">
      <c r="A684" s="43">
        <v>9998</v>
      </c>
      <c r="B684" s="38"/>
      <c r="C684" s="43"/>
      <c r="D684" s="37" t="s">
        <v>1836</v>
      </c>
      <c r="E684" s="37" t="s">
        <v>79</v>
      </c>
      <c r="F684" s="37"/>
      <c r="G684" s="37"/>
      <c r="H684" s="37"/>
      <c r="I684" s="38"/>
      <c r="J684" s="39">
        <v>0</v>
      </c>
      <c r="K684" s="39">
        <v>0</v>
      </c>
      <c r="L684" s="39">
        <v>0</v>
      </c>
      <c r="M684" s="44">
        <f>SUM(テーブル22[[#This Row],[1月]:[3月]])</f>
        <v>0</v>
      </c>
      <c r="N684" s="41"/>
      <c r="O684" s="39"/>
      <c r="P684"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4" s="42">
        <v>0</v>
      </c>
      <c r="R684" s="42">
        <v>0</v>
      </c>
      <c r="S684" s="42">
        <v>0</v>
      </c>
      <c r="T684" s="42">
        <f>SUM(テーブル22[[#This Row],[4月]:[6月]])</f>
        <v>0</v>
      </c>
      <c r="U684" s="41"/>
      <c r="V684" s="42"/>
      <c r="W684" s="42">
        <f>IF(テーブル22[[#This Row],[1-3月残高]]="",テーブル22[[#This Row],[4-6月計]]-テーブル22[[#This Row],[入金額2]],IF(テーブル22[[#This Row],[1-3月残高]]&gt;0,テーブル22[[#This Row],[1-3月残高]]+テーブル22[[#This Row],[4-6月計]]-テーブル22[[#This Row],[入金額2]]))</f>
        <v>0</v>
      </c>
      <c r="X684" s="42"/>
      <c r="Y684" s="42"/>
      <c r="Z684" s="42"/>
      <c r="AA684" s="42">
        <f>SUM(テーブル22[[#This Row],[7月]:[9月]])</f>
        <v>0</v>
      </c>
      <c r="AB684" s="41"/>
      <c r="AC684" s="42"/>
      <c r="AD684" s="42">
        <f>IF(テーブル22[[#This Row],[1-6月残高]]=0,テーブル22[[#This Row],[7-9月計]]-テーブル22[[#This Row],[入金額3]],IF(テーブル22[[#This Row],[1-6月残高]]&gt;0,テーブル22[[#This Row],[1-6月残高]]+テーブル22[[#This Row],[7-9月計]]-テーブル22[[#This Row],[入金額3]]))</f>
        <v>0</v>
      </c>
      <c r="AE684" s="42"/>
      <c r="AF684" s="42"/>
      <c r="AG684" s="42"/>
      <c r="AH684" s="42">
        <f>SUM(テーブル22[[#This Row],[10月]:[12月]])</f>
        <v>0</v>
      </c>
      <c r="AI684" s="41"/>
      <c r="AJ684" s="42"/>
      <c r="AK684" s="42">
        <f>IF(テーブル22[[#This Row],[1-9月残高]]=0,テーブル22[[#This Row],[10-12月計]]-テーブル22[[#This Row],[入金額4]],IF(テーブル22[[#This Row],[1-9月残高]]&gt;0,テーブル22[[#This Row],[1-9月残高]]+テーブル22[[#This Row],[10-12月計]]-テーブル22[[#This Row],[入金額4]]))</f>
        <v>0</v>
      </c>
      <c r="AL684" s="42">
        <f>SUM(テーブル22[[#This Row],[1-3月計]],テーブル22[[#This Row],[4-6月計]],テーブル22[[#This Row],[7-9月計]],テーブル22[[#This Row],[10-12月計]]-テーブル22[[#This Row],[入金合計]])</f>
        <v>0</v>
      </c>
      <c r="AM684" s="42">
        <f>SUM(テーブル22[[#This Row],[入金額]],テーブル22[[#This Row],[入金額2]],テーブル22[[#This Row],[入金額3]],テーブル22[[#This Row],[入金額4]])</f>
        <v>0</v>
      </c>
      <c r="AN684" s="38">
        <f t="shared" si="10"/>
        <v>0</v>
      </c>
    </row>
    <row r="685" spans="1:40" hidden="1" x14ac:dyDescent="0.15">
      <c r="A685" s="43">
        <v>9999</v>
      </c>
      <c r="B685" s="38"/>
      <c r="C685" s="43"/>
      <c r="D685" s="37" t="s">
        <v>1837</v>
      </c>
      <c r="E685" s="37" t="s">
        <v>79</v>
      </c>
      <c r="F685" s="37" t="s">
        <v>1838</v>
      </c>
      <c r="G685" s="37" t="s">
        <v>1839</v>
      </c>
      <c r="H685" s="37" t="s">
        <v>263</v>
      </c>
      <c r="I685" s="38"/>
      <c r="J685" s="39">
        <v>0</v>
      </c>
      <c r="K685" s="39">
        <v>0</v>
      </c>
      <c r="L685" s="39">
        <v>0</v>
      </c>
      <c r="M685" s="44">
        <f>SUM(テーブル22[[#This Row],[1月]:[3月]])</f>
        <v>0</v>
      </c>
      <c r="N685" s="41"/>
      <c r="O685" s="39"/>
      <c r="P685"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5" s="42">
        <v>0</v>
      </c>
      <c r="R685" s="42">
        <v>0</v>
      </c>
      <c r="S685" s="42">
        <v>0</v>
      </c>
      <c r="T685" s="42">
        <f>SUM(テーブル22[[#This Row],[4月]:[6月]])</f>
        <v>0</v>
      </c>
      <c r="U685" s="41"/>
      <c r="V685" s="42"/>
      <c r="W685" s="42">
        <f>IF(テーブル22[[#This Row],[1-3月残高]]="",テーブル22[[#This Row],[4-6月計]]-テーブル22[[#This Row],[入金額2]],IF(テーブル22[[#This Row],[1-3月残高]]&gt;0,テーブル22[[#This Row],[1-3月残高]]+テーブル22[[#This Row],[4-6月計]]-テーブル22[[#This Row],[入金額2]]))</f>
        <v>0</v>
      </c>
      <c r="X685" s="42"/>
      <c r="Y685" s="42"/>
      <c r="Z685" s="42"/>
      <c r="AA685" s="42">
        <f>SUM(テーブル22[[#This Row],[7月]:[9月]])</f>
        <v>0</v>
      </c>
      <c r="AB685" s="41"/>
      <c r="AC685" s="42"/>
      <c r="AD685" s="42">
        <f>IF(テーブル22[[#This Row],[1-6月残高]]=0,テーブル22[[#This Row],[7-9月計]]-テーブル22[[#This Row],[入金額3]],IF(テーブル22[[#This Row],[1-6月残高]]&gt;0,テーブル22[[#This Row],[1-6月残高]]+テーブル22[[#This Row],[7-9月計]]-テーブル22[[#This Row],[入金額3]]))</f>
        <v>0</v>
      </c>
      <c r="AE685" s="42"/>
      <c r="AF685" s="42"/>
      <c r="AG685" s="42"/>
      <c r="AH685" s="42">
        <f>SUM(テーブル22[[#This Row],[10月]:[12月]])</f>
        <v>0</v>
      </c>
      <c r="AI685" s="41"/>
      <c r="AJ685" s="42"/>
      <c r="AK685" s="42">
        <f>IF(テーブル22[[#This Row],[1-9月残高]]=0,テーブル22[[#This Row],[10-12月計]]-テーブル22[[#This Row],[入金額4]],IF(テーブル22[[#This Row],[1-9月残高]]&gt;0,テーブル22[[#This Row],[1-9月残高]]+テーブル22[[#This Row],[10-12月計]]-テーブル22[[#This Row],[入金額4]]))</f>
        <v>0</v>
      </c>
      <c r="AL685" s="42">
        <f>SUM(テーブル22[[#This Row],[1-3月計]],テーブル22[[#This Row],[4-6月計]],テーブル22[[#This Row],[7-9月計]],テーブル22[[#This Row],[10-12月計]]-テーブル22[[#This Row],[入金合計]])</f>
        <v>0</v>
      </c>
      <c r="AM685" s="42">
        <f>SUM(テーブル22[[#This Row],[入金額]],テーブル22[[#This Row],[入金額2]],テーブル22[[#This Row],[入金額3]],テーブル22[[#This Row],[入金額4]])</f>
        <v>0</v>
      </c>
      <c r="AN685" s="38">
        <f t="shared" si="10"/>
        <v>0</v>
      </c>
    </row>
    <row r="686" spans="1:40" hidden="1" x14ac:dyDescent="0.15">
      <c r="A686" s="84">
        <v>99999</v>
      </c>
      <c r="B686" s="38"/>
      <c r="C686" s="84"/>
      <c r="D686" s="85" t="s">
        <v>1840</v>
      </c>
      <c r="E686" s="85"/>
      <c r="F686" s="85"/>
      <c r="G686" s="85"/>
      <c r="H686" s="85"/>
      <c r="I686" s="86"/>
      <c r="J686" s="87"/>
      <c r="K686" s="87"/>
      <c r="L686" s="87"/>
      <c r="M686" s="44"/>
      <c r="N686" s="88"/>
      <c r="O686" s="89"/>
      <c r="P686" s="42" t="str">
        <f>IF(テーブル22[[#This Row],[1-3月計]]="","",IF(テーブル22[[#This Row],[1-3月計]]=テーブル22[[#This Row],[入金額]],"",IF(テーブル22[[#This Row],[1-3月計]]&lt;テーブル22[[#This Row],[入金額]],テーブル22[[#This Row],[1-3月計]]-テーブル22[[#This Row],[入金額]],IF(テーブル22[[#This Row],[1-3月計]]&gt;テーブル22[[#This Row],[入金額]],テーブル22[[#This Row],[1-3月計]]-テーブル22[[#This Row],[入金額]],"確認"))))</f>
        <v/>
      </c>
      <c r="Q686" s="85"/>
      <c r="R686" s="85"/>
      <c r="S686" s="85"/>
      <c r="T686" s="42">
        <f>SUM(テーブル22[[#This Row],[4月]:[6月]])</f>
        <v>0</v>
      </c>
      <c r="U686" s="88"/>
      <c r="V686" s="90"/>
      <c r="W686" s="90">
        <f>IF(テーブル22[[#This Row],[1-3月残高]]="",テーブル22[[#This Row],[4-6月計]]-テーブル22[[#This Row],[入金額2]],IF(テーブル22[[#This Row],[1-3月残高]]&gt;0,テーブル22[[#This Row],[1-3月残高]]+テーブル22[[#This Row],[4-6月計]]-テーブル22[[#This Row],[入金額2]]))</f>
        <v>0</v>
      </c>
      <c r="X686" s="85"/>
      <c r="Y686" s="85"/>
      <c r="Z686" s="85"/>
      <c r="AA686" s="42">
        <f>SUM(テーブル22[[#This Row],[7月]:[9月]])</f>
        <v>0</v>
      </c>
      <c r="AB686" s="88"/>
      <c r="AC686" s="90"/>
      <c r="AD686" s="90">
        <f>IF(テーブル22[[#This Row],[1-6月残高]]=0,テーブル22[[#This Row],[7-9月計]]-テーブル22[[#This Row],[入金額3]],IF(テーブル22[[#This Row],[1-6月残高]]&gt;0,テーブル22[[#This Row],[1-6月残高]]+テーブル22[[#This Row],[7-9月計]]-テーブル22[[#This Row],[入金額3]]))</f>
        <v>0</v>
      </c>
      <c r="AE686" s="85"/>
      <c r="AF686" s="85"/>
      <c r="AG686" s="85"/>
      <c r="AH686" s="85">
        <f>SUM(テーブル22[[#This Row],[10月]:[12月]])</f>
        <v>0</v>
      </c>
      <c r="AI686" s="91"/>
      <c r="AJ686" s="85"/>
      <c r="AK686" s="85">
        <f>IF(テーブル22[[#This Row],[1-9月残高]]=0,テーブル22[[#This Row],[10-12月計]]-テーブル22[[#This Row],[入金額4]],IF(テーブル22[[#This Row],[1-9月残高]]&gt;0,テーブル22[[#This Row],[1-9月残高]]+テーブル22[[#This Row],[10-12月計]]-テーブル22[[#This Row],[入金額4]]))</f>
        <v>0</v>
      </c>
      <c r="AL686" s="85">
        <f>SUM(テーブル22[[#This Row],[1-3月計]],テーブル22[[#This Row],[4-6月計]],テーブル22[[#This Row],[7-9月計]],テーブル22[[#This Row],[10-12月計]]-テーブル22[[#This Row],[入金合計]])</f>
        <v>0</v>
      </c>
      <c r="AM686" s="85">
        <f>SUM(テーブル22[[#This Row],[入金額]],テーブル22[[#This Row],[入金額2]],テーブル22[[#This Row],[入金額3]],テーブル22[[#This Row],[入金額4]])</f>
        <v>0</v>
      </c>
      <c r="AN686" s="38">
        <f t="shared" si="10"/>
        <v>0</v>
      </c>
    </row>
    <row r="687" spans="1:40" s="4" customFormat="1" hidden="1" x14ac:dyDescent="0.15">
      <c r="A687" s="92"/>
      <c r="B687" s="92"/>
      <c r="C687" s="92" t="str">
        <f>IF(テーブル22[[#This Row],[1-3月計]]=0,"",IF(テーブル22[[#This Row],[1-3月計]]&lt;10000,"繰越",""))</f>
        <v/>
      </c>
      <c r="D687" s="3"/>
      <c r="E687" s="3"/>
      <c r="F687" s="3"/>
      <c r="G687" s="3"/>
      <c r="H687" s="3"/>
      <c r="I687" s="93"/>
      <c r="J687" s="3"/>
      <c r="K687" s="3"/>
      <c r="L687" s="3"/>
      <c r="M687" s="36"/>
      <c r="N687" s="3"/>
      <c r="O687" s="3"/>
      <c r="P687" s="3"/>
      <c r="Q687" s="3"/>
      <c r="R687" s="3"/>
      <c r="S687" s="3"/>
      <c r="T687" s="3"/>
      <c r="U687" s="3"/>
      <c r="V687" s="3"/>
      <c r="W687" s="3" t="str">
        <f>IF(テーブル22[[#This Row],[4-6月計]]="","",IF(テーブル22[[#This Row],[4-6月計]]=テーブル22[[#This Row],[入金額2]],"",IF(テーブル22[[#This Row],[4-6月計]]&lt;テーブル22[[#This Row],[入金額2]],テーブル22[[#This Row],[4-6月計]]-テーブル22[[#This Row],[入金額2]],IF(テーブル22[[#This Row],[4-6月計]]&gt;テーブル22[[#This Row],[入金額2]],テーブル22[[#This Row],[4-6月計]]-テーブル22[[#This Row],[入金額2]],IF(テーブル22[[#This Row],[1-3月残高]]="","",)))))</f>
        <v/>
      </c>
      <c r="X687" s="3"/>
      <c r="Y687" s="3"/>
      <c r="Z687" s="3"/>
      <c r="AA687" s="3"/>
      <c r="AB687" s="3"/>
      <c r="AC687" s="3"/>
      <c r="AD687" s="3"/>
      <c r="AE687" s="3"/>
      <c r="AF687" s="3"/>
      <c r="AG687" s="3"/>
      <c r="AH687" s="3"/>
      <c r="AI687" s="3"/>
      <c r="AJ687" s="3"/>
      <c r="AK687" s="3">
        <f>IF(テーブル22[[#This Row],[1-9月残高]]=0,テーブル22[[#This Row],[10-12月計]]-テーブル22[[#This Row],[入金額4]],IF(テーブル22[[#This Row],[1-9月残高]]&gt;0,テーブル22[[#This Row],[1-9月残高]]+テーブル22[[#This Row],[10-12月計]]-テーブル22[[#This Row],[入金額4]]))</f>
        <v>0</v>
      </c>
      <c r="AL687" s="3"/>
      <c r="AM687" s="3">
        <f>SUM(テーブル22[[#This Row],[入金額]],テーブル22[[#This Row],[入金額2]],テーブル22[[#This Row],[入金額3]],テーブル22[[#This Row],[入金額4]])</f>
        <v>0</v>
      </c>
      <c r="AN687" s="93"/>
    </row>
    <row r="688" spans="1:40" s="4" customFormat="1" x14ac:dyDescent="0.15">
      <c r="A688" s="94"/>
      <c r="B688" s="94">
        <f>SUBTOTAL(102,テーブル22[パターン])</f>
        <v>0</v>
      </c>
      <c r="C688" s="94"/>
      <c r="D688" s="95" t="s">
        <v>1894</v>
      </c>
      <c r="E688" s="95"/>
      <c r="F688" s="95"/>
      <c r="G688" s="95"/>
      <c r="H688" s="95"/>
      <c r="I688" s="95">
        <f>SUBTOTAL(9,テーブル22[特記事項])</f>
        <v>0</v>
      </c>
      <c r="J688" s="95">
        <f>SUBTOTAL(109,テーブル22[1月])</f>
        <v>3285</v>
      </c>
      <c r="K688" s="95">
        <f>SUBTOTAL(109,テーブル22[2月])-K686</f>
        <v>2910</v>
      </c>
      <c r="L688" s="95">
        <f>SUBTOTAL(109,テーブル22[3月])-L686</f>
        <v>810</v>
      </c>
      <c r="M688" s="95">
        <f>SUBTOTAL(109,テーブル22[1-3月計])</f>
        <v>7005</v>
      </c>
      <c r="N688" s="95">
        <f>SUBTOTAL(103,テーブル22[入金日])</f>
        <v>0</v>
      </c>
      <c r="O688" s="95">
        <f>SUBTOTAL(109,テーブル22[入金額])</f>
        <v>0</v>
      </c>
      <c r="P688" s="95">
        <f>SUBTOTAL(109,テーブル22[1-3月残高])</f>
        <v>7005</v>
      </c>
      <c r="Q688" s="95">
        <f>SUBTOTAL(109,テーブル22[4月])</f>
        <v>3780</v>
      </c>
      <c r="R688" s="95">
        <f>SUBTOTAL(109,テーブル22[5月])</f>
        <v>3990</v>
      </c>
      <c r="S688" s="95">
        <f>SUBTOTAL(109,テーブル22[6月])</f>
        <v>2355</v>
      </c>
      <c r="T688" s="95">
        <f>SUBTOTAL(109,テーブル22[4-6月計])</f>
        <v>10125</v>
      </c>
      <c r="U688" s="95">
        <f>SUBTOTAL(103,テーブル22[入金日2])</f>
        <v>0</v>
      </c>
      <c r="V688" s="95">
        <f>SUBTOTAL(109,テーブル22[入金額2])</f>
        <v>0</v>
      </c>
      <c r="W688" s="95">
        <f>SUBTOTAL(109,テーブル22[1-6月残高])</f>
        <v>17130</v>
      </c>
      <c r="X688" s="95">
        <f>SUBTOTAL(109,テーブル22[7月])</f>
        <v>0</v>
      </c>
      <c r="Y688" s="95">
        <f>SUBTOTAL(109,テーブル22[8月])</f>
        <v>0</v>
      </c>
      <c r="Z688" s="96">
        <f>SUBTOTAL(109,テーブル22[9月])</f>
        <v>0</v>
      </c>
      <c r="AA688" s="96">
        <f>SUBTOTAL(109,テーブル22[7-9月計])</f>
        <v>0</v>
      </c>
      <c r="AB688" s="96">
        <f>SUBTOTAL(103,テーブル22[入金日3])</f>
        <v>0</v>
      </c>
      <c r="AC688" s="96">
        <f>SUBTOTAL(109,テーブル22[入金額3])</f>
        <v>0</v>
      </c>
      <c r="AD688" s="96">
        <f>SUBTOTAL(109,テーブル22[1-9月残高])</f>
        <v>17130</v>
      </c>
      <c r="AE688" s="95">
        <f>SUBTOTAL(109,テーブル22[10月])</f>
        <v>0</v>
      </c>
      <c r="AF688" s="95">
        <f>SUBTOTAL(109,テーブル22[11月])</f>
        <v>0</v>
      </c>
      <c r="AG688" s="95">
        <f>SUBTOTAL(109,テーブル22[12月])</f>
        <v>0</v>
      </c>
      <c r="AH688" s="95">
        <f>SUBTOTAL(109,テーブル22[10-12月計])</f>
        <v>0</v>
      </c>
      <c r="AI688" s="95">
        <f>SUBTOTAL(103,テーブル22[入金日4])</f>
        <v>0</v>
      </c>
      <c r="AJ688" s="95">
        <f>SUBTOTAL(109,テーブル22[入金額4])</f>
        <v>0</v>
      </c>
      <c r="AK688" s="95">
        <f>SUBTOTAL(109,テーブル22[10-12月残高])</f>
        <v>17130</v>
      </c>
      <c r="AL688" s="95">
        <f>SUBTOTAL(109,テーブル22[1-12月残高])</f>
        <v>17130</v>
      </c>
      <c r="AM688" s="95">
        <f>SUBTOTAL(109,テーブル22[入金合計])</f>
        <v>0</v>
      </c>
      <c r="AN688" s="97">
        <f>SUBTOTAL(109,テーブル22[換手合計])</f>
        <v>17130</v>
      </c>
    </row>
    <row r="689" spans="1:40" s="4" customFormat="1" x14ac:dyDescent="0.15">
      <c r="A689" s="98"/>
      <c r="B689" s="99"/>
      <c r="C689" s="99"/>
      <c r="D689" s="98" t="s">
        <v>1841</v>
      </c>
      <c r="E689" s="99"/>
      <c r="F689" s="99"/>
      <c r="G689" s="99"/>
      <c r="H689" s="99"/>
      <c r="I689" s="127" t="s">
        <v>1841</v>
      </c>
      <c r="J689" s="99"/>
      <c r="K689" s="99"/>
      <c r="L689" s="99"/>
      <c r="M689" s="99">
        <f>SUBTOTAL(3,M7:M687)</f>
        <v>7</v>
      </c>
      <c r="N689" s="99"/>
      <c r="O689" s="99">
        <f>COUNTIF(O7:O686,"&gt;0")</f>
        <v>197</v>
      </c>
      <c r="P689" s="99">
        <f>COUNTIF(P7:P686,"&gt;0")</f>
        <v>24</v>
      </c>
      <c r="Q689" s="99"/>
      <c r="R689" s="99"/>
      <c r="S689" s="99"/>
      <c r="T689" s="99">
        <f>COUNTIF(T7:T686,"&gt;0")</f>
        <v>219</v>
      </c>
      <c r="U689" s="99"/>
      <c r="V689" s="99">
        <f>COUNTIF(V7:V686,"&gt;0")</f>
        <v>3</v>
      </c>
      <c r="W689" s="99"/>
      <c r="X689" s="99"/>
      <c r="Y689" s="99"/>
      <c r="Z689" s="100"/>
      <c r="AA689" s="100">
        <f>COUNTIF(AA7:AA686,"&gt;0")</f>
        <v>0</v>
      </c>
      <c r="AB689" s="100"/>
      <c r="AC689" s="100">
        <f>COUNTIF(AC7:AC686,"&gt;0")</f>
        <v>0</v>
      </c>
      <c r="AD689" s="100"/>
      <c r="AE689" s="99"/>
      <c r="AF689" s="99"/>
      <c r="AG689" s="99"/>
      <c r="AH689" s="99">
        <f>COUNTIF(AH7:AH686,"&gt;0")</f>
        <v>0</v>
      </c>
      <c r="AI689" s="99"/>
      <c r="AJ689" s="99">
        <f>COUNTIF(AJ7:AJ686,"&gt;0")</f>
        <v>0</v>
      </c>
      <c r="AK689" s="99"/>
      <c r="AL689" s="99"/>
      <c r="AM689" s="99"/>
      <c r="AN689" s="99">
        <f>COUNTIF(AN7:AN686,"&gt;0")</f>
        <v>245</v>
      </c>
    </row>
    <row r="690" spans="1:40" s="4" customFormat="1" x14ac:dyDescent="0.15">
      <c r="A690" s="106"/>
      <c r="B690" s="107"/>
      <c r="C690" s="107"/>
      <c r="D690" s="107" t="s">
        <v>1842</v>
      </c>
      <c r="E690" s="7"/>
      <c r="F690" s="7"/>
      <c r="G690" s="7"/>
      <c r="H690" s="7"/>
      <c r="I690" s="106"/>
      <c r="J690" s="7"/>
      <c r="K690" s="7"/>
      <c r="L690" s="117"/>
      <c r="M690" s="7">
        <f>SUMIF($B$7:$B$686,"*①*",M7:M686)</f>
        <v>67275</v>
      </c>
      <c r="N690" s="7"/>
      <c r="O690" s="7">
        <f>SUMIF($B$7:$B$686,"*①*",O7:O686)</f>
        <v>67275</v>
      </c>
      <c r="P690" s="7">
        <f t="shared" ref="P690:P695" si="11">M690-O690</f>
        <v>0</v>
      </c>
      <c r="Q690" s="7"/>
      <c r="R690" s="7"/>
      <c r="S690" s="7"/>
      <c r="T690" s="7">
        <f>SUMIF($B$7:$B$686,"*①*",T7:T686)</f>
        <v>58380</v>
      </c>
      <c r="U690" s="7"/>
      <c r="V690" s="7">
        <f>SUMIF($B$7:$B$686,"*①*",V7:V686)</f>
        <v>0</v>
      </c>
      <c r="W690" s="7">
        <f>M690-O690+T690-V690</f>
        <v>58380</v>
      </c>
      <c r="X690" s="7"/>
      <c r="Y690" s="7"/>
      <c r="Z690" s="7"/>
      <c r="AA690" s="7">
        <f>SUMIF($B$7:$B$686,"*①*",AA7:AA686)</f>
        <v>0</v>
      </c>
      <c r="AB690" s="7"/>
      <c r="AC690" s="7">
        <f>SUMIF($B$7:$B$686,"*①*",AC7:AC686)</f>
        <v>0</v>
      </c>
      <c r="AD690" s="7"/>
      <c r="AE690" s="7"/>
      <c r="AF690" s="7"/>
      <c r="AG690" s="7"/>
      <c r="AH690" s="7">
        <f>SUMIF($B$7:$B$686,"*①*",AH7:AH686)</f>
        <v>0</v>
      </c>
      <c r="AI690" s="7"/>
      <c r="AJ690" s="7">
        <f>SUMIF($B$7:$B$686,"*①*",AJ7:AJ686)</f>
        <v>0</v>
      </c>
      <c r="AK690" s="7"/>
      <c r="AL690" s="7"/>
      <c r="AM690" s="7">
        <f>SUMIF($B$7:$B$686,"*①*",AM7:AM686)</f>
        <v>67275</v>
      </c>
      <c r="AN690" s="7">
        <f t="shared" ref="AN690:AN695" si="12">M690+T690+AA690+AH690</f>
        <v>125655</v>
      </c>
    </row>
    <row r="691" spans="1:40" s="4" customFormat="1" x14ac:dyDescent="0.15">
      <c r="A691" s="108"/>
      <c r="B691" s="109"/>
      <c r="C691" s="109"/>
      <c r="D691" s="109" t="s">
        <v>1843</v>
      </c>
      <c r="E691" s="12"/>
      <c r="F691" s="12"/>
      <c r="G691" s="12"/>
      <c r="H691" s="12"/>
      <c r="I691" s="108"/>
      <c r="J691" s="12"/>
      <c r="K691" s="12"/>
      <c r="L691" s="12"/>
      <c r="M691" s="12">
        <f>SUMIF($B$7:$B$686,"*②*",M7:M686)</f>
        <v>930</v>
      </c>
      <c r="N691" s="12"/>
      <c r="O691" s="12">
        <f>SUMIF($B$7:$B$686,"*②*",O7:O686)</f>
        <v>0</v>
      </c>
      <c r="P691" s="12">
        <f t="shared" si="11"/>
        <v>930</v>
      </c>
      <c r="Q691" s="12"/>
      <c r="R691" s="12"/>
      <c r="S691" s="12"/>
      <c r="T691" s="12">
        <f>SUMIF($B$7:$B$686,"*②*",T7:T686)</f>
        <v>480</v>
      </c>
      <c r="U691" s="12"/>
      <c r="V691" s="12">
        <f>SUMIF($B$7:$B$686,"*②*",V7:V686)</f>
        <v>0</v>
      </c>
      <c r="W691" s="12">
        <f>M691-O691+T691-V691</f>
        <v>1410</v>
      </c>
      <c r="X691" s="12"/>
      <c r="Y691" s="12"/>
      <c r="Z691" s="12"/>
      <c r="AA691" s="12">
        <f>SUMIF($B$7:$B$686,"*②*",AA7:AA686)</f>
        <v>0</v>
      </c>
      <c r="AB691" s="12"/>
      <c r="AC691" s="12">
        <f>SUMIF($B$7:$B$686,"*②*",AC7:AC686)</f>
        <v>0</v>
      </c>
      <c r="AD691" s="12"/>
      <c r="AE691" s="12"/>
      <c r="AF691" s="12"/>
      <c r="AG691" s="12"/>
      <c r="AH691" s="12">
        <f>SUMIF($B$7:$B$686,"*②*",AH7:AH686)</f>
        <v>0</v>
      </c>
      <c r="AI691" s="12"/>
      <c r="AJ691" s="12">
        <f>SUMIF($B$7:$B$686,"*②*",AJ7:AJ686)</f>
        <v>0</v>
      </c>
      <c r="AK691" s="12"/>
      <c r="AL691" s="12"/>
      <c r="AM691" s="12">
        <f>SUMIF($B$7:$B$686,"*②*",AM7:AM686)</f>
        <v>0</v>
      </c>
      <c r="AN691" s="12">
        <f t="shared" si="12"/>
        <v>1410</v>
      </c>
    </row>
    <row r="692" spans="1:40" x14ac:dyDescent="0.15">
      <c r="A692" s="110"/>
      <c r="B692" s="111"/>
      <c r="C692" s="111"/>
      <c r="D692" s="112" t="s">
        <v>1844</v>
      </c>
      <c r="E692" s="16"/>
      <c r="F692" s="16"/>
      <c r="G692" s="16"/>
      <c r="H692" s="16"/>
      <c r="I692" s="110"/>
      <c r="J692" s="16"/>
      <c r="K692" s="16"/>
      <c r="L692" s="16"/>
      <c r="M692" s="16">
        <f>SUMIF($B$7:$B$686,"*③*",M8:M687)</f>
        <v>135</v>
      </c>
      <c r="N692" s="16"/>
      <c r="O692" s="16">
        <f>SUMIF($B$7:$B$686,"*③*",O7:O686)</f>
        <v>0</v>
      </c>
      <c r="P692" s="16">
        <f t="shared" si="11"/>
        <v>135</v>
      </c>
      <c r="Q692" s="16"/>
      <c r="R692" s="16"/>
      <c r="S692" s="16"/>
      <c r="T692" s="16">
        <f>SUMIFS(T7:T686,$B$7:$B$686,"*③*",C7:C686,"")</f>
        <v>0</v>
      </c>
      <c r="U692" s="16"/>
      <c r="V692" s="16">
        <f>SUMIFS(V7:V686,$B$7:$B$686,"*③*",E7:E686,"")</f>
        <v>0</v>
      </c>
      <c r="W692" s="16">
        <f>M692-O692+T692-V692</f>
        <v>135</v>
      </c>
      <c r="X692" s="16"/>
      <c r="Y692" s="16"/>
      <c r="Z692" s="16"/>
      <c r="AA692" s="16">
        <f>SUMIF($B$7:$B$686,"*③*",AA7:AA686)</f>
        <v>0</v>
      </c>
      <c r="AB692" s="16"/>
      <c r="AC692" s="16">
        <f>SUMIF($B$7:$B$686,"*③*",AC7:AC686)</f>
        <v>0</v>
      </c>
      <c r="AD692" s="16"/>
      <c r="AE692" s="16"/>
      <c r="AF692" s="16"/>
      <c r="AG692" s="16"/>
      <c r="AH692" s="16">
        <f>SUMIF($B$7:$B$686,"*③*",AH7:AH686)</f>
        <v>0</v>
      </c>
      <c r="AI692" s="16"/>
      <c r="AJ692" s="16">
        <f>SUMIF($B$7:$B$686,"*③*",AJ7:AJ686)</f>
        <v>0</v>
      </c>
      <c r="AK692" s="16"/>
      <c r="AL692" s="16"/>
      <c r="AM692" s="16">
        <f>SUMIF($B$7:$B$686,"*③*",AM7:AM686)</f>
        <v>0</v>
      </c>
      <c r="AN692" s="16">
        <f t="shared" si="12"/>
        <v>135</v>
      </c>
    </row>
    <row r="693" spans="1:40" x14ac:dyDescent="0.15">
      <c r="A693" s="110"/>
      <c r="B693" s="111"/>
      <c r="C693" s="111"/>
      <c r="D693" s="112" t="s">
        <v>1895</v>
      </c>
      <c r="E693" s="16"/>
      <c r="F693" s="16"/>
      <c r="G693" s="16"/>
      <c r="H693" s="16"/>
      <c r="I693" s="110"/>
      <c r="J693" s="16"/>
      <c r="K693" s="16"/>
      <c r="L693" s="16"/>
      <c r="M693" s="16">
        <f>SUMIFS(M7:M686,$B$7:$B$686,"*③*",$C$7:$C$686,"繰越請求")</f>
        <v>0</v>
      </c>
      <c r="N693" s="16"/>
      <c r="O693" s="16">
        <f>SUMIF($C$7:$C$686,"繰越",O7:O686)</f>
        <v>0</v>
      </c>
      <c r="P693" s="16">
        <f t="shared" si="11"/>
        <v>0</v>
      </c>
      <c r="Q693" s="16"/>
      <c r="R693" s="16"/>
      <c r="S693" s="16"/>
      <c r="T693" s="16">
        <f>SUMIFS(T7:T686,$B$7:$B$686,"*③*",$C$7:$C$686,"繰越")</f>
        <v>0</v>
      </c>
      <c r="U693" s="16"/>
      <c r="V693" s="16">
        <f>SUMIF($C$7:$C$686,"繰越",V7:V686)</f>
        <v>0</v>
      </c>
      <c r="W693" s="16">
        <f>M693-O693+T693-V693</f>
        <v>0</v>
      </c>
      <c r="X693" s="16"/>
      <c r="Y693" s="16"/>
      <c r="Z693" s="16"/>
      <c r="AA693" s="16">
        <f>SUMIF($C$7:$C$686,"繰越",AA7:AA686)</f>
        <v>0</v>
      </c>
      <c r="AB693" s="16"/>
      <c r="AC693" s="16">
        <f>SUMIF($C$7:$C$686,"繰越",AC7:AC686)</f>
        <v>0</v>
      </c>
      <c r="AD693" s="16"/>
      <c r="AE693" s="16"/>
      <c r="AF693" s="16"/>
      <c r="AG693" s="16"/>
      <c r="AH693" s="16">
        <f>SUMIF($C$7:$C$686,"繰越",AH7:AH686)</f>
        <v>0</v>
      </c>
      <c r="AI693" s="16"/>
      <c r="AJ693" s="16">
        <f>SUMIF($C$7:$C$686,"繰越",AJ7:AJ686)</f>
        <v>0</v>
      </c>
      <c r="AK693" s="16"/>
      <c r="AL693" s="16"/>
      <c r="AM693" s="16">
        <f>SUMIF($C$7:$C$686,"繰越",AM7:AM686)</f>
        <v>0</v>
      </c>
      <c r="AN693" s="16">
        <f t="shared" si="12"/>
        <v>0</v>
      </c>
    </row>
    <row r="694" spans="1:40" x14ac:dyDescent="0.15">
      <c r="A694" s="113"/>
      <c r="B694" s="114"/>
      <c r="C694" s="114"/>
      <c r="D694" s="114" t="s">
        <v>1845</v>
      </c>
      <c r="E694" s="20"/>
      <c r="F694" s="20"/>
      <c r="G694" s="20"/>
      <c r="H694" s="20"/>
      <c r="I694" s="113"/>
      <c r="J694" s="20"/>
      <c r="K694" s="20"/>
      <c r="L694" s="20"/>
      <c r="M694" s="20">
        <f>SUMIF($B$7:$B$686,"*④*",M7:M686)</f>
        <v>3735</v>
      </c>
      <c r="N694" s="20"/>
      <c r="O694" s="20">
        <f>SUMIF(B7:B687,"*④*",O7:O687)</f>
        <v>3375</v>
      </c>
      <c r="P694" s="20">
        <f t="shared" si="11"/>
        <v>360</v>
      </c>
      <c r="Q694" s="20"/>
      <c r="R694" s="20"/>
      <c r="S694" s="20"/>
      <c r="T694" s="20">
        <f>SUMIF($B$7:$B$686,"*④*",T7:T686)</f>
        <v>3315</v>
      </c>
      <c r="U694" s="20"/>
      <c r="V694" s="20">
        <f>SUMIF(B7:B687,"*④*",V7:V687)</f>
        <v>0</v>
      </c>
      <c r="W694" s="20">
        <f>M694-O694+T694-V694</f>
        <v>3675</v>
      </c>
      <c r="X694" s="20"/>
      <c r="Y694" s="20"/>
      <c r="Z694" s="20"/>
      <c r="AA694" s="20">
        <f>SUMIF(B7:B687,"*④*",AA7:AA687)</f>
        <v>0</v>
      </c>
      <c r="AB694" s="20"/>
      <c r="AC694" s="20">
        <f>SUMIF(B7:B687,"*④*",AC7:AC687)</f>
        <v>0</v>
      </c>
      <c r="AD694" s="20"/>
      <c r="AE694" s="20"/>
      <c r="AF694" s="20"/>
      <c r="AG694" s="20"/>
      <c r="AH694" s="20">
        <f>SUMIF(B7:B687,"*④*",AH7:AH687)</f>
        <v>0</v>
      </c>
      <c r="AI694" s="20"/>
      <c r="AJ694" s="20">
        <f>SUMIF(B7:B687,"*④*",AJ7:AJ687)</f>
        <v>0</v>
      </c>
      <c r="AK694" s="20"/>
      <c r="AL694" s="20"/>
      <c r="AM694" s="20">
        <f>SUMIF(B7:B687,"*④*",AM7:AM687)</f>
        <v>3375</v>
      </c>
      <c r="AN694" s="20">
        <f t="shared" si="12"/>
        <v>7050</v>
      </c>
    </row>
    <row r="695" spans="1:40" x14ac:dyDescent="0.15">
      <c r="A695" s="5"/>
      <c r="B695" s="5"/>
      <c r="C695" s="5"/>
      <c r="D695" s="5" t="s">
        <v>1846</v>
      </c>
      <c r="M695" s="1">
        <f>SUMIF(B7:B686,"",M7:M686)</f>
        <v>6803595</v>
      </c>
      <c r="O695" s="1">
        <f>SUMIF($B$7:$B$687,"",O7:O687)</f>
        <v>6529620</v>
      </c>
      <c r="P695" s="1">
        <f t="shared" si="11"/>
        <v>273975</v>
      </c>
      <c r="T695" s="1">
        <f>SUMIF(B7:B686,"",T7:T686)</f>
        <v>5450775</v>
      </c>
      <c r="V695" s="1">
        <f>SUMIF($B$7:$B$687,"",V7:V687)</f>
        <v>9660</v>
      </c>
      <c r="AA695" s="1">
        <f>SUMIF($B$7:$B$687,"",AA7:AA687)</f>
        <v>0</v>
      </c>
      <c r="AC695" s="1">
        <f>SUMIF($B$7:$B$687,"",AC7:AC687)</f>
        <v>0</v>
      </c>
      <c r="AH695" s="1">
        <f>SUMIF($B$7:$B$687,"",AH7:AH687)</f>
        <v>0</v>
      </c>
      <c r="AJ695" s="1">
        <f>SUMIF($B$7:$B$687,"",AJ7:AJ687)</f>
        <v>0</v>
      </c>
      <c r="AM695" s="1">
        <f>SUMIF($B$7:$B$687,"",AM7:AM687)</f>
        <v>6539280</v>
      </c>
      <c r="AN695" s="4">
        <f t="shared" si="12"/>
        <v>12254370</v>
      </c>
    </row>
    <row r="697" spans="1:40" x14ac:dyDescent="0.15">
      <c r="M697" s="1">
        <f>SUBTOTAL(9,M690:M695)</f>
        <v>6875670</v>
      </c>
      <c r="O697" s="1">
        <f>SUM(O690:O695)</f>
        <v>6600270</v>
      </c>
      <c r="P697" s="1">
        <f>SUM(P690:P695)</f>
        <v>275400</v>
      </c>
      <c r="T697" s="1">
        <f>SUM(T690:T695)</f>
        <v>5512950</v>
      </c>
      <c r="V697" s="1">
        <f>SUM(V690:V695)</f>
        <v>9660</v>
      </c>
      <c r="AA697" s="1">
        <f>SUM(AA690:AA695)</f>
        <v>0</v>
      </c>
      <c r="AC697" s="1">
        <f>SUM(AC690:AC695)</f>
        <v>0</v>
      </c>
      <c r="AH697" s="1">
        <f>SUM(AH690:AH695)</f>
        <v>0</v>
      </c>
      <c r="AJ697" s="1">
        <f>SUM(AJ690:AJ695)</f>
        <v>0</v>
      </c>
      <c r="AM697" s="1">
        <f>SUM(AM690:AM695)</f>
        <v>6609930</v>
      </c>
      <c r="AN697" s="1">
        <f>SUM(AN690:AN695)</f>
        <v>12388620</v>
      </c>
    </row>
    <row r="698" spans="1:40" x14ac:dyDescent="0.15">
      <c r="M698" s="101"/>
      <c r="O698" s="101"/>
      <c r="P698" s="101"/>
    </row>
  </sheetData>
  <mergeCells count="7">
    <mergeCell ref="L3:M3"/>
    <mergeCell ref="J4:K4"/>
    <mergeCell ref="A5:H5"/>
    <mergeCell ref="A1:A4"/>
    <mergeCell ref="J1:K1"/>
    <mergeCell ref="J2:K2"/>
    <mergeCell ref="J3:K3"/>
  </mergeCells>
  <phoneticPr fontId="10"/>
  <printOptions horizontalCentered="1"/>
  <pageMargins left="0.31496062992125984" right="0.31496062992125984" top="0.35433070866141736" bottom="0.35433070866141736" header="0.31496062992125984" footer="0.31496062992125984"/>
  <pageSetup paperSize="9" orientation="portrait" cellComments="asDisplayed" horizontalDpi="4294967293"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加入申込書（1）</vt:lpstr>
      <vt:lpstr>取扱店登録複数店舗用 (2)</vt:lpstr>
      <vt:lpstr>取扱店登録複数店舗用 (3)</vt:lpstr>
      <vt:lpstr>販売店登録書（4）</vt:lpstr>
      <vt:lpstr>換手口座振替一覧（2013年度）</vt:lpstr>
      <vt:lpstr>'加入申込書（1）'!Print_Area</vt:lpstr>
      <vt:lpstr>'換手口座振替一覧（2013年度）'!Print_Area</vt:lpstr>
      <vt:lpstr>'取扱店登録複数店舗用 (2)'!Print_Area</vt:lpstr>
      <vt:lpstr>'取扱店登録複数店舗用 (3)'!Print_Area</vt:lpstr>
      <vt:lpstr>'販売店登録書（4）'!Print_Area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DELL-D4600C-1</dc:creator>
  <cp:lastModifiedBy>PC-21</cp:lastModifiedBy>
  <cp:lastPrinted>2022-07-19T08:40:57Z</cp:lastPrinted>
  <dcterms:created xsi:type="dcterms:W3CDTF">2003-05-06T05:34:52Z</dcterms:created>
  <dcterms:modified xsi:type="dcterms:W3CDTF">2022-07-19T08:41:06Z</dcterms:modified>
</cp:coreProperties>
</file>